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28680" yWindow="-120" windowWidth="29040" windowHeight="16440" tabRatio="600" firstSheet="0" activeTab="3" autoFilterDateGrouping="1"/>
  </bookViews>
  <sheets>
    <sheet xmlns:r="http://schemas.openxmlformats.org/officeDocument/2006/relationships" name="Comparison Summary" sheetId="1" state="visible" r:id="rId1"/>
    <sheet xmlns:r="http://schemas.openxmlformats.org/officeDocument/2006/relationships" name="Sample 1" sheetId="2" state="visible" r:id="rId2"/>
    <sheet xmlns:r="http://schemas.openxmlformats.org/officeDocument/2006/relationships" name="Sample 2" sheetId="3" state="visible" r:id="rId3"/>
    <sheet xmlns:r="http://schemas.openxmlformats.org/officeDocument/2006/relationships" name="Sample 3" sheetId="4" state="visible" r:id="rId4"/>
    <sheet xmlns:r="http://schemas.openxmlformats.org/officeDocument/2006/relationships" name="Instructions" sheetId="5" state="visible" r:id="rId5"/>
  </sheets>
  <definedNames>
    <definedName name="_xlnm._FilterDatabase" localSheetId="1" hidden="1">'Sample 1'!$A$12:$L$75</definedName>
    <definedName name="_xlnm._FilterDatabase" localSheetId="2" hidden="1">'Sample 2'!$A$12:$L$75</definedName>
    <definedName name="_xlnm._FilterDatabase" localSheetId="3" hidden="1">'Sample 3'!$A$12:$L$75</definedName>
  </definedNames>
  <calcPr calcId="191029" calcMode="auto" fullCalcOnLoad="1" forceFullCalc="1"/>
</workbook>
</file>

<file path=xl/styles.xml><?xml version="1.0" encoding="utf-8"?>
<styleSheet xmlns="http://schemas.openxmlformats.org/spreadsheetml/2006/main">
  <numFmts count="1">
    <numFmt numFmtId="164" formatCode="0.000"/>
  </numFmts>
  <fonts count="14">
    <font>
      <name val="Calibri"/>
      <family val="2"/>
      <color theme="1"/>
      <sz val="11"/>
      <scheme val="minor"/>
    </font>
    <font>
      <name val="Calibri"/>
      <b val="1"/>
      <color rgb="FFFFFFFF"/>
      <sz val="16"/>
    </font>
    <font>
      <name val="Calibri"/>
      <i val="1"/>
      <color rgb="FF666666"/>
      <sz val="9"/>
    </font>
    <font>
      <name val="Calibri"/>
      <b val="1"/>
      <color rgb="FF666666"/>
      <sz val="9"/>
    </font>
    <font>
      <name val="Calibri"/>
      <color rgb="FF0000FF"/>
      <sz val="10"/>
    </font>
    <font>
      <name val="Calibri"/>
      <b val="1"/>
      <color rgb="FF7030A0"/>
      <sz val="9"/>
    </font>
    <font>
      <name val="Calibri"/>
      <b val="1"/>
      <color rgb="FFFFFFFF"/>
      <sz val="9"/>
    </font>
    <font>
      <name val="Calibri"/>
      <color rgb="FF666666"/>
      <sz val="9"/>
    </font>
    <font>
      <name val="Calibri"/>
      <color rgb="FF0000FF"/>
      <sz val="9"/>
    </font>
    <font>
      <name val="Calibri"/>
      <color rgb="FF000000"/>
      <sz val="9"/>
    </font>
    <font>
      <name val="Calibri"/>
      <b val="1"/>
      <color rgb="FF666666"/>
      <sz val="11"/>
    </font>
    <font>
      <name val="Calibri"/>
      <b val="1"/>
      <color rgb="FF008000"/>
      <sz val="11"/>
    </font>
    <font>
      <name val="Calibri"/>
      <b val="1"/>
      <color rgb="FFFFFFFF"/>
      <sz val="11"/>
    </font>
    <font>
      <name val="Calibri"/>
      <color rgb="FF666666"/>
      <sz val="11"/>
    </font>
  </fonts>
  <fills count="13">
    <fill>
      <patternFill/>
    </fill>
    <fill>
      <patternFill patternType="gray125"/>
    </fill>
    <fill>
      <patternFill patternType="solid">
        <fgColor rgb="FF17365D"/>
      </patternFill>
    </fill>
    <fill>
      <patternFill patternType="solid">
        <fgColor rgb="FFEAF2F8"/>
      </patternFill>
    </fill>
    <fill>
      <patternFill patternType="solid">
        <fgColor rgb="FFFFF2CC"/>
      </patternFill>
    </fill>
    <fill>
      <patternFill patternType="solid">
        <fgColor rgb="FF1F4E78"/>
      </patternFill>
    </fill>
    <fill>
      <patternFill patternType="solid">
        <fgColor rgb="FFEEF5FB"/>
      </patternFill>
    </fill>
    <fill>
      <patternFill patternType="solid">
        <fgColor rgb="FFE2F0D9"/>
      </patternFill>
    </fill>
    <fill>
      <patternFill patternType="solid">
        <fgColor rgb="FFDDEBF7"/>
      </patternFill>
    </fill>
    <fill>
      <patternFill patternType="solid">
        <fgColor rgb="FFE4DFEC"/>
      </patternFill>
    </fill>
    <fill>
      <patternFill patternType="solid">
        <fgColor rgb="FFFCE4D6"/>
      </patternFill>
    </fill>
    <fill>
      <patternFill patternType="solid">
        <fgColor rgb="FFE7E6E6"/>
      </patternFill>
    </fill>
    <fill>
      <patternFill patternType="solid">
        <fgColor rgb="FFF7FAFC"/>
      </patternFill>
    </fill>
  </fills>
  <borders count="4">
    <border>
      <left/>
      <right/>
      <top/>
      <bottom/>
      <diagonal/>
    </border>
    <border>
      <left/>
      <right/>
      <top/>
      <bottom style="thin">
        <color rgb="FFB7C9D6"/>
      </bottom>
      <diagonal/>
    </border>
    <border>
      <left/>
      <right/>
      <top style="medium">
        <color rgb="FF17365D"/>
      </top>
      <bottom/>
      <diagonal/>
    </border>
    <border>
      <left/>
      <right/>
      <top style="hair">
        <color rgb="FFD9E2F3"/>
      </top>
      <bottom/>
      <diagonal/>
    </border>
  </borders>
  <cellStyleXfs count="1">
    <xf numFmtId="0" fontId="0" fillId="0" borderId="0"/>
  </cellStyleXfs>
  <cellXfs count="44">
    <xf numFmtId="0" fontId="0" fillId="0" borderId="0" pivotButton="0" quotePrefix="0" xfId="0"/>
    <xf numFmtId="0" fontId="10" fillId="0" borderId="0" pivotButton="0" quotePrefix="0" xfId="0"/>
    <xf numFmtId="0" fontId="11" fillId="0" borderId="0" pivotButton="0" quotePrefix="0" xfId="0"/>
    <xf numFmtId="0" fontId="12" fillId="5" borderId="0" applyAlignment="1" pivotButton="0" quotePrefix="0" xfId="0">
      <alignment horizontal="center" wrapText="1"/>
    </xf>
    <xf numFmtId="0" fontId="3" fillId="12" borderId="0" applyAlignment="1" pivotButton="0" quotePrefix="0" xfId="0">
      <alignment vertical="center" wrapText="1"/>
    </xf>
    <xf numFmtId="164" fontId="9" fillId="12" borderId="0" applyAlignment="1" pivotButton="0" quotePrefix="0" xfId="0">
      <alignment vertical="center" wrapText="1"/>
    </xf>
    <xf numFmtId="0" fontId="7" fillId="12" borderId="0" applyAlignment="1" pivotButton="0" quotePrefix="0" xfId="0">
      <alignment vertical="center" wrapText="1"/>
    </xf>
    <xf numFmtId="0" fontId="3" fillId="0" borderId="0" applyAlignment="1" pivotButton="0" quotePrefix="0" xfId="0">
      <alignment vertical="center" wrapText="1"/>
    </xf>
    <xf numFmtId="164" fontId="9" fillId="0" borderId="0" applyAlignment="1" pivotButton="0" quotePrefix="0" xfId="0">
      <alignment vertical="center" wrapText="1"/>
    </xf>
    <xf numFmtId="0" fontId="7" fillId="0" borderId="0" applyAlignment="1" pivotButton="0" quotePrefix="0" xfId="0">
      <alignment vertical="center" wrapText="1"/>
    </xf>
    <xf numFmtId="0" fontId="3" fillId="0" borderId="0" pivotButton="0" quotePrefix="0" xfId="0"/>
    <xf numFmtId="0" fontId="4" fillId="3" borderId="1" pivotButton="0" quotePrefix="0" xfId="0"/>
    <xf numFmtId="0" fontId="6" fillId="5" borderId="0" applyAlignment="1" pivotButton="0" quotePrefix="0" xfId="0">
      <alignment horizontal="center" vertical="center" wrapText="1"/>
    </xf>
    <xf numFmtId="0" fontId="3" fillId="7" borderId="2" applyAlignment="1" pivotButton="0" quotePrefix="0" xfId="0">
      <alignment vertical="center"/>
    </xf>
    <xf numFmtId="0" fontId="7" fillId="0" borderId="2" applyAlignment="1" pivotButton="0" quotePrefix="0" xfId="0">
      <alignment vertical="center"/>
    </xf>
    <xf numFmtId="164" fontId="7" fillId="0" borderId="2" applyAlignment="1" pivotButton="0" quotePrefix="0" xfId="0">
      <alignment vertical="center"/>
    </xf>
    <xf numFmtId="164" fontId="8" fillId="6" borderId="2" applyAlignment="1" pivotButton="0" quotePrefix="0" xfId="0">
      <alignment vertical="center"/>
    </xf>
    <xf numFmtId="164" fontId="9" fillId="0" borderId="2" applyAlignment="1" pivotButton="0" quotePrefix="0" xfId="0">
      <alignment vertical="center"/>
    </xf>
    <xf numFmtId="10" fontId="9" fillId="0" borderId="2" applyAlignment="1" pivotButton="0" quotePrefix="0" xfId="0">
      <alignment vertical="center"/>
    </xf>
    <xf numFmtId="0" fontId="7" fillId="0" borderId="2" applyAlignment="1" pivotButton="0" quotePrefix="0" xfId="0">
      <alignment vertical="center" wrapText="1"/>
    </xf>
    <xf numFmtId="0" fontId="3" fillId="7" borderId="3" applyAlignment="1" pivotButton="0" quotePrefix="0" xfId="0">
      <alignment vertical="center"/>
    </xf>
    <xf numFmtId="0" fontId="7" fillId="0" borderId="3" applyAlignment="1" pivotButton="0" quotePrefix="0" xfId="0">
      <alignment vertical="center"/>
    </xf>
    <xf numFmtId="164" fontId="7" fillId="0" borderId="3" applyAlignment="1" pivotButton="0" quotePrefix="0" xfId="0">
      <alignment vertical="center"/>
    </xf>
    <xf numFmtId="164" fontId="8" fillId="6" borderId="3" applyAlignment="1" pivotButton="0" quotePrefix="0" xfId="0">
      <alignment vertical="center"/>
    </xf>
    <xf numFmtId="164" fontId="9" fillId="0" borderId="3" applyAlignment="1" pivotButton="0" quotePrefix="0" xfId="0">
      <alignment vertical="center"/>
    </xf>
    <xf numFmtId="10" fontId="9" fillId="0" borderId="3" applyAlignment="1" pivotButton="0" quotePrefix="0" xfId="0">
      <alignment vertical="center"/>
    </xf>
    <xf numFmtId="0" fontId="7" fillId="0" borderId="3" applyAlignment="1" pivotButton="0" quotePrefix="0" xfId="0">
      <alignment vertical="center" wrapText="1"/>
    </xf>
    <xf numFmtId="0" fontId="3" fillId="8" borderId="2" applyAlignment="1" pivotButton="0" quotePrefix="0" xfId="0">
      <alignment vertical="center"/>
    </xf>
    <xf numFmtId="0" fontId="3" fillId="8" borderId="3" applyAlignment="1" pivotButton="0" quotePrefix="0" xfId="0">
      <alignment vertical="center"/>
    </xf>
    <xf numFmtId="0" fontId="3" fillId="4" borderId="2" applyAlignment="1" pivotButton="0" quotePrefix="0" xfId="0">
      <alignment vertical="center"/>
    </xf>
    <xf numFmtId="0" fontId="3" fillId="4" borderId="3" applyAlignment="1" pivotButton="0" quotePrefix="0" xfId="0">
      <alignment vertical="center"/>
    </xf>
    <xf numFmtId="0" fontId="3" fillId="9" borderId="2" applyAlignment="1" pivotButton="0" quotePrefix="0" xfId="0">
      <alignment vertical="center"/>
    </xf>
    <xf numFmtId="0" fontId="3" fillId="9" borderId="3" applyAlignment="1" pivotButton="0" quotePrefix="0" xfId="0">
      <alignment vertical="center"/>
    </xf>
    <xf numFmtId="0" fontId="3" fillId="10" borderId="2" applyAlignment="1" pivotButton="0" quotePrefix="0" xfId="0">
      <alignment vertical="center"/>
    </xf>
    <xf numFmtId="0" fontId="3" fillId="10" borderId="3" applyAlignment="1" pivotButton="0" quotePrefix="0" xfId="0">
      <alignment vertical="center"/>
    </xf>
    <xf numFmtId="0" fontId="3" fillId="11" borderId="2" applyAlignment="1" pivotButton="0" quotePrefix="0" xfId="0">
      <alignment vertical="center"/>
    </xf>
    <xf numFmtId="0" fontId="3" fillId="11" borderId="3" applyAlignment="1" pivotButton="0" quotePrefix="0" xfId="0">
      <alignment vertical="center"/>
    </xf>
    <xf numFmtId="0" fontId="1" fillId="2" borderId="0" applyAlignment="1" pivotButton="0" quotePrefix="0" xfId="0">
      <alignment vertical="center"/>
    </xf>
    <xf numFmtId="0" fontId="0" fillId="0" borderId="0" pivotButton="0" quotePrefix="0" xfId="0"/>
    <xf numFmtId="0" fontId="5" fillId="4" borderId="0" applyAlignment="1" pivotButton="0" quotePrefix="0" xfId="0">
      <alignment vertical="center" wrapText="1"/>
    </xf>
    <xf numFmtId="0" fontId="2" fillId="0" borderId="0" pivotButton="0" quotePrefix="0" xfId="0"/>
    <xf numFmtId="0" fontId="1" fillId="2" borderId="0" applyAlignment="1" pivotButton="0" quotePrefix="0" xfId="0">
      <alignment horizontal="left" vertical="center"/>
    </xf>
    <xf numFmtId="0" fontId="13" fillId="0" borderId="0" applyAlignment="1" pivotButton="0" quotePrefix="0" xfId="0">
      <alignment vertical="top" wrapText="1"/>
    </xf>
    <xf numFmtId="16" fontId="4" fillId="3" borderId="1" pivotButton="0" quotePrefix="0" xfId="0"/>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2"/>
  <sheetViews>
    <sheetView showGridLines="0" workbookViewId="0">
      <pane ySplit="3" topLeftCell="A4" activePane="bottomLeft" state="frozen"/>
      <selection pane="bottomLeft" activeCell="A1" sqref="A1"/>
    </sheetView>
  </sheetViews>
  <sheetFormatPr baseColWidth="8" defaultRowHeight="15"/>
  <cols>
    <col width="34" customWidth="1" style="38" min="1" max="1"/>
    <col width="18" customWidth="1" style="38" min="2" max="3"/>
    <col width="20" customWidth="1" style="38" min="4" max="4"/>
    <col width="62" customWidth="1" style="38" min="5" max="5"/>
  </cols>
  <sheetData>
    <row r="1" ht="26.1" customHeight="1" s="38">
      <c r="A1" s="37" t="inlineStr">
        <is>
          <t>D&amp;L PQ-01 v1.2 - Comparison Summary</t>
        </is>
      </c>
    </row>
    <row r="2">
      <c r="A2" s="1" t="inlineStr">
        <is>
          <t>Sample IDs:</t>
        </is>
      </c>
      <c r="B2" s="2">
        <f>'Sample 1'!B4</f>
        <v/>
      </c>
      <c r="C2" s="2">
        <f>'Sample 2'!B4</f>
        <v/>
      </c>
    </row>
    <row r="3">
      <c r="A3" s="3" t="inlineStr">
        <is>
          <t>Metric</t>
        </is>
      </c>
      <c r="B3" s="3" t="inlineStr">
        <is>
          <t>Sample 1</t>
        </is>
      </c>
      <c r="C3" s="3" t="inlineStr">
        <is>
          <t>Sample 2</t>
        </is>
      </c>
      <c r="D3" s="3" t="inlineStr">
        <is>
          <t>Difference (S2-S1)</t>
        </is>
      </c>
      <c r="E3" s="3" t="inlineStr">
        <is>
          <t>Interpretation</t>
        </is>
      </c>
    </row>
    <row r="4">
      <c r="A4" s="4" t="inlineStr">
        <is>
          <t>Overall mean absolute error</t>
        </is>
      </c>
      <c r="B4" s="5">
        <f>IF(COUNT('Sample 1'!J13,'Sample 1'!J14,'Sample 1'!J15)=0,"",AVERAGE('Sample 1'!J13,'Sample 1'!J14,'Sample 1'!J15))</f>
        <v/>
      </c>
      <c r="C4" s="5">
        <f>IF(COUNT('Sample 2'!J13,'Sample 2'!J14,'Sample 2'!J15)=0,"",AVERAGE('Sample 2'!J13,'Sample 2'!J14,'Sample 2'!J15))</f>
        <v/>
      </c>
      <c r="D4" s="5">
        <f>IF(OR(B4="",C4=""),"",C4-B4)</f>
        <v/>
      </c>
      <c r="E4" s="6" t="inlineStr">
        <is>
          <t>Lower is better; mean magnitude of dimensional error in the group.</t>
        </is>
      </c>
    </row>
    <row r="5">
      <c r="A5" s="7" t="inlineStr">
        <is>
          <t>Holes mean absolute error</t>
        </is>
      </c>
      <c r="B5" s="8">
        <f>IF(COUNT('Sample 1'!J16,'Sample 1'!J17,'Sample 1'!J18,'Sample 1'!J19,'Sample 1'!J20,'Sample 1'!J21,'Sample 1'!J22,'Sample 1'!J23,'Sample 1'!J24,'Sample 1'!J25,'Sample 1'!J26,'Sample 1'!J27,'Sample 1'!J28,'Sample 1'!J29,'Sample 1'!J30,'Sample 1'!J31,'Sample 1'!J32,'Sample 1'!J33,'Sample 1'!J34,'Sample 1'!J35)=0,"",AVERAGE('Sample 1'!J16,'Sample 1'!J17,'Sample 1'!J18,'Sample 1'!J19,'Sample 1'!J20,'Sample 1'!J21,'Sample 1'!J22,'Sample 1'!J23,'Sample 1'!J24,'Sample 1'!J25,'Sample 1'!J26,'Sample 1'!J27,'Sample 1'!J28,'Sample 1'!J29,'Sample 1'!J30,'Sample 1'!J31,'Sample 1'!J32,'Sample 1'!J33,'Sample 1'!J34,'Sample 1'!J35))</f>
        <v/>
      </c>
      <c r="C5" s="8">
        <f>IF(COUNT('Sample 2'!J16,'Sample 2'!J17,'Sample 2'!J18,'Sample 2'!J19,'Sample 2'!J20,'Sample 2'!J21,'Sample 2'!J22,'Sample 2'!J23,'Sample 2'!J24,'Sample 2'!J25,'Sample 2'!J26,'Sample 2'!J27,'Sample 2'!J28,'Sample 2'!J29,'Sample 2'!J30,'Sample 2'!J31,'Sample 2'!J32,'Sample 2'!J33,'Sample 2'!J34,'Sample 2'!J35)=0,"",AVERAGE('Sample 2'!J16,'Sample 2'!J17,'Sample 2'!J18,'Sample 2'!J19,'Sample 2'!J20,'Sample 2'!J21,'Sample 2'!J22,'Sample 2'!J23,'Sample 2'!J24,'Sample 2'!J25,'Sample 2'!J26,'Sample 2'!J27,'Sample 2'!J28,'Sample 2'!J29,'Sample 2'!J30,'Sample 2'!J31,'Sample 2'!J32,'Sample 2'!J33,'Sample 2'!J34,'Sample 2'!J35))</f>
        <v/>
      </c>
      <c r="D5" s="8">
        <f>IF(OR(B5="",C5=""),"",C5-B5)</f>
        <v/>
      </c>
      <c r="E5" s="9" t="inlineStr">
        <is>
          <t>Lower is better; mean magnitude of dimensional error in the group.</t>
        </is>
      </c>
    </row>
    <row r="6">
      <c r="A6" s="4" t="inlineStr">
        <is>
          <t>Apertures mean absolute error</t>
        </is>
      </c>
      <c r="B6" s="5">
        <f>IF(COUNT('Sample 1'!J36,'Sample 1'!J37,'Sample 1'!J38,'Sample 1'!J39)=0,"",AVERAGE('Sample 1'!J36,'Sample 1'!J37,'Sample 1'!J38,'Sample 1'!J39))</f>
        <v/>
      </c>
      <c r="C6" s="5">
        <f>IF(COUNT('Sample 2'!J36,'Sample 2'!J37,'Sample 2'!J38,'Sample 2'!J39)=0,"",AVERAGE('Sample 2'!J36,'Sample 2'!J37,'Sample 2'!J38,'Sample 2'!J39))</f>
        <v/>
      </c>
      <c r="D6" s="5">
        <f>IF(OR(B6="",C6=""),"",C6-B6)</f>
        <v/>
      </c>
      <c r="E6" s="6" t="inlineStr">
        <is>
          <t>Lower is better; mean magnitude of dimensional error in the group.</t>
        </is>
      </c>
    </row>
    <row r="7">
      <c r="A7" s="7" t="inlineStr">
        <is>
          <t>Pins mean absolute error</t>
        </is>
      </c>
      <c r="B7" s="8">
        <f>IF(COUNT('Sample 1'!J40,'Sample 1'!J41,'Sample 1'!J42,'Sample 1'!J43,'Sample 1'!J44,'Sample 1'!J45,'Sample 1'!J46,'Sample 1'!J47,'Sample 1'!J48,'Sample 1'!J49,'Sample 1'!J50,'Sample 1'!J51,'Sample 1'!J52,'Sample 1'!J53)=0,"",AVERAGE('Sample 1'!J40,'Sample 1'!J41,'Sample 1'!J42,'Sample 1'!J43,'Sample 1'!J44,'Sample 1'!J45,'Sample 1'!J46,'Sample 1'!J47,'Sample 1'!J48,'Sample 1'!J49,'Sample 1'!J50,'Sample 1'!J51,'Sample 1'!J52,'Sample 1'!J53))</f>
        <v/>
      </c>
      <c r="C7" s="8">
        <f>IF(COUNT('Sample 2'!J40,'Sample 2'!J41,'Sample 2'!J42,'Sample 2'!J43,'Sample 2'!J44,'Sample 2'!J45,'Sample 2'!J46,'Sample 2'!J47,'Sample 2'!J48,'Sample 2'!J49,'Sample 2'!J50,'Sample 2'!J51,'Sample 2'!J52,'Sample 2'!J53)=0,"",AVERAGE('Sample 2'!J40,'Sample 2'!J41,'Sample 2'!J42,'Sample 2'!J43,'Sample 2'!J44,'Sample 2'!J45,'Sample 2'!J46,'Sample 2'!J47,'Sample 2'!J48,'Sample 2'!J49,'Sample 2'!J50,'Sample 2'!J51,'Sample 2'!J52,'Sample 2'!J53))</f>
        <v/>
      </c>
      <c r="D7" s="8">
        <f>IF(OR(B7="",C7=""),"",C7-B7)</f>
        <v/>
      </c>
      <c r="E7" s="9" t="inlineStr">
        <is>
          <t>Lower is better; mean magnitude of dimensional error in the group.</t>
        </is>
      </c>
    </row>
    <row r="8">
      <c r="A8" s="4" t="inlineStr">
        <is>
          <t>Walls mean absolute error</t>
        </is>
      </c>
      <c r="B8" s="5">
        <f>IF(COUNT('Sample 1'!J54,'Sample 1'!J55,'Sample 1'!J56,'Sample 1'!J57,'Sample 1'!J58)=0,"",AVERAGE('Sample 1'!J54,'Sample 1'!J55,'Sample 1'!J56,'Sample 1'!J57,'Sample 1'!J58))</f>
        <v/>
      </c>
      <c r="C8" s="5">
        <f>IF(COUNT('Sample 2'!J54,'Sample 2'!J55,'Sample 2'!J56,'Sample 2'!J57,'Sample 2'!J58)=0,"",AVERAGE('Sample 2'!J54,'Sample 2'!J55,'Sample 2'!J56,'Sample 2'!J57,'Sample 2'!J58))</f>
        <v/>
      </c>
      <c r="D8" s="5">
        <f>IF(OR(B8="",C8=""),"",C8-B8)</f>
        <v/>
      </c>
      <c r="E8" s="6" t="inlineStr">
        <is>
          <t>Lower is better; mean magnitude of dimensional error in the group.</t>
        </is>
      </c>
    </row>
    <row r="9">
      <c r="A9" s="7" t="inlineStr">
        <is>
          <t>Reference mean absolute error</t>
        </is>
      </c>
      <c r="B9" s="8">
        <f>IF(COUNT('Sample 1'!J59,'Sample 1'!J60,'Sample 1'!J61,'Sample 1'!J62)=0,"",AVERAGE('Sample 1'!J59,'Sample 1'!J60,'Sample 1'!J61,'Sample 1'!J62))</f>
        <v/>
      </c>
      <c r="C9" s="8">
        <f>IF(COUNT('Sample 2'!J59,'Sample 2'!J60,'Sample 2'!J61,'Sample 2'!J62)=0,"",AVERAGE('Sample 2'!J59,'Sample 2'!J60,'Sample 2'!J61,'Sample 2'!J62))</f>
        <v/>
      </c>
      <c r="D9" s="8">
        <f>IF(OR(B9="",C9=""),"",C9-B9)</f>
        <v/>
      </c>
      <c r="E9" s="9" t="inlineStr">
        <is>
          <t>Lower is better; mean magnitude of dimensional error in the group.</t>
        </is>
      </c>
    </row>
    <row r="10">
      <c r="A10" s="4" t="inlineStr">
        <is>
          <t>Z Edge mean absolute error</t>
        </is>
      </c>
      <c r="B10" s="5">
        <f>IF(COUNT('Sample 1'!J63,'Sample 1'!J64,'Sample 1'!J65,'Sample 1'!J66,'Sample 1'!J67)=0,"",AVERAGE('Sample 1'!J63,'Sample 1'!J64,'Sample 1'!J65,'Sample 1'!J66,'Sample 1'!J67))</f>
        <v/>
      </c>
      <c r="C10" s="5">
        <f>IF(COUNT('Sample 2'!J63,'Sample 2'!J64,'Sample 2'!J65,'Sample 2'!J66,'Sample 2'!J67)=0,"",AVERAGE('Sample 2'!J63,'Sample 2'!J64,'Sample 2'!J65,'Sample 2'!J66,'Sample 2'!J67))</f>
        <v/>
      </c>
      <c r="D10" s="5">
        <f>IF(OR(B10="",C10=""),"",C10-B10)</f>
        <v/>
      </c>
      <c r="E10" s="6" t="inlineStr">
        <is>
          <t>Lower is better; mean magnitude of dimensional error in the group.</t>
        </is>
      </c>
    </row>
    <row r="11">
      <c r="A11" s="7" t="inlineStr">
        <is>
          <t>Round boss mean absolute error</t>
        </is>
      </c>
      <c r="B11" s="8">
        <f>IF(COUNT('Sample 1'!J68,'Sample 1'!J69)=0,"",AVERAGE('Sample 1'!J68,'Sample 1'!J69))</f>
        <v/>
      </c>
      <c r="C11" s="8">
        <f>IF(COUNT('Sample 2'!J68,'Sample 2'!J69)=0,"",AVERAGE('Sample 2'!J68,'Sample 2'!J69))</f>
        <v/>
      </c>
      <c r="D11" s="8">
        <f>IF(OR(B11="",C11=""),"",C11-B11)</f>
        <v/>
      </c>
      <c r="E11" s="9" t="inlineStr">
        <is>
          <t>Lower is better; mean magnitude of dimensional error in the group.</t>
        </is>
      </c>
    </row>
    <row r="12">
      <c r="A12" s="4" t="inlineStr">
        <is>
          <t>Profile cylinder mean absolute error</t>
        </is>
      </c>
      <c r="B12" s="5">
        <f>IF(COUNT('Sample 1'!J70,'Sample 1'!J71,'Sample 1'!J72,'Sample 1'!J73,'Sample 1'!J74,'Sample 1'!J75)=0,"",AVERAGE('Sample 1'!J70,'Sample 1'!J71,'Sample 1'!J72,'Sample 1'!J73,'Sample 1'!J74,'Sample 1'!J75))</f>
        <v/>
      </c>
      <c r="C12" s="5">
        <f>IF(COUNT('Sample 2'!J70,'Sample 2'!J71,'Sample 2'!J72,'Sample 2'!J73,'Sample 2'!J74,'Sample 2'!J75)=0,"",AVERAGE('Sample 2'!J70,'Sample 2'!J71,'Sample 2'!J72,'Sample 2'!J73,'Sample 2'!J74,'Sample 2'!J75))</f>
        <v/>
      </c>
      <c r="D12" s="5">
        <f>IF(OR(B12="",C12=""),"",C12-B12)</f>
        <v/>
      </c>
      <c r="E12" s="6" t="inlineStr">
        <is>
          <t>Lower is better; mean magnitude of dimensional error in the group.</t>
        </is>
      </c>
    </row>
    <row r="13">
      <c r="A13" s="7" t="inlineStr">
        <is>
          <t>Holes mean signed error</t>
        </is>
      </c>
      <c r="B13" s="8">
        <f>IF(COUNT('Sample 1'!I16,'Sample 1'!I17,'Sample 1'!I18,'Sample 1'!I19,'Sample 1'!I20,'Sample 1'!I21,'Sample 1'!I22,'Sample 1'!I23,'Sample 1'!I24,'Sample 1'!I25,'Sample 1'!I26,'Sample 1'!I27,'Sample 1'!I28,'Sample 1'!I29,'Sample 1'!I30,'Sample 1'!I31,'Sample 1'!I32,'Sample 1'!I33,'Sample 1'!I34,'Sample 1'!I35)=0,"",AVERAGE('Sample 1'!I16,'Sample 1'!I17,'Sample 1'!I18,'Sample 1'!I19,'Sample 1'!I20,'Sample 1'!I21,'Sample 1'!I22,'Sample 1'!I23,'Sample 1'!I24,'Sample 1'!I25,'Sample 1'!I26,'Sample 1'!I27,'Sample 1'!I28,'Sample 1'!I29,'Sample 1'!I30,'Sample 1'!I31,'Sample 1'!I32,'Sample 1'!I33,'Sample 1'!I34,'Sample 1'!I35))</f>
        <v/>
      </c>
      <c r="C13" s="8">
        <f>IF(COUNT('Sample 2'!I16,'Sample 2'!I17,'Sample 2'!I18,'Sample 2'!I19,'Sample 2'!I20,'Sample 2'!I21,'Sample 2'!I22,'Sample 2'!I23,'Sample 2'!I24,'Sample 2'!I25,'Sample 2'!I26,'Sample 2'!I27,'Sample 2'!I28,'Sample 2'!I29,'Sample 2'!I30,'Sample 2'!I31,'Sample 2'!I32,'Sample 2'!I33,'Sample 2'!I34,'Sample 2'!I35)=0,"",AVERAGE('Sample 2'!I16,'Sample 2'!I17,'Sample 2'!I18,'Sample 2'!I19,'Sample 2'!I20,'Sample 2'!I21,'Sample 2'!I22,'Sample 2'!I23,'Sample 2'!I24,'Sample 2'!I25,'Sample 2'!I26,'Sample 2'!I27,'Sample 2'!I28,'Sample 2'!I29,'Sample 2'!I30,'Sample 2'!I31,'Sample 2'!I32,'Sample 2'!I33,'Sample 2'!I34,'Sample 2'!I35))</f>
        <v/>
      </c>
      <c r="D13" s="8">
        <f>IF(OR(B13="",C13=""),"",C13-B13)</f>
        <v/>
      </c>
      <c r="E13" s="9" t="inlineStr">
        <is>
          <t>Negative means holes are undersize on average.</t>
        </is>
      </c>
    </row>
    <row r="14">
      <c r="A14" s="4" t="inlineStr">
        <is>
          <t>Pins mean signed error</t>
        </is>
      </c>
      <c r="B14" s="5">
        <f>IF(COUNT('Sample 1'!I40,'Sample 1'!I41,'Sample 1'!I42,'Sample 1'!I43,'Sample 1'!I44,'Sample 1'!I45,'Sample 1'!I46,'Sample 1'!I47,'Sample 1'!I48,'Sample 1'!I49,'Sample 1'!I50,'Sample 1'!I51,'Sample 1'!I52,'Sample 1'!I53)=0,"",AVERAGE('Sample 1'!I40,'Sample 1'!I41,'Sample 1'!I42,'Sample 1'!I43,'Sample 1'!I44,'Sample 1'!I45,'Sample 1'!I46,'Sample 1'!I47,'Sample 1'!I48,'Sample 1'!I49,'Sample 1'!I50,'Sample 1'!I51,'Sample 1'!I52,'Sample 1'!I53))</f>
        <v/>
      </c>
      <c r="C14" s="5">
        <f>IF(COUNT('Sample 2'!I40,'Sample 2'!I41,'Sample 2'!I42,'Sample 2'!I43,'Sample 2'!I44,'Sample 2'!I45,'Sample 2'!I46,'Sample 2'!I47,'Sample 2'!I48,'Sample 2'!I49,'Sample 2'!I50,'Sample 2'!I51,'Sample 2'!I52,'Sample 2'!I53)=0,"",AVERAGE('Sample 2'!I40,'Sample 2'!I41,'Sample 2'!I42,'Sample 2'!I43,'Sample 2'!I44,'Sample 2'!I45,'Sample 2'!I46,'Sample 2'!I47,'Sample 2'!I48,'Sample 2'!I49,'Sample 2'!I50,'Sample 2'!I51,'Sample 2'!I52,'Sample 2'!I53))</f>
        <v/>
      </c>
      <c r="D14" s="5">
        <f>IF(OR(B14="",C14=""),"",C14-B14)</f>
        <v/>
      </c>
      <c r="E14" s="6" t="inlineStr">
        <is>
          <t>Negative means standard pins are undersize on average.</t>
        </is>
      </c>
    </row>
    <row r="15">
      <c r="A15" s="7" t="inlineStr">
        <is>
          <t>Round boss ovality</t>
        </is>
      </c>
      <c r="B15" s="8">
        <f>IF(OR('Sample 1'!H68="",'Sample 1'!H69=""),"",ABS('Sample 1'!H68-'Sample 1'!H69))</f>
        <v/>
      </c>
      <c r="C15" s="8">
        <f>IF(OR('Sample 2'!H68="",'Sample 2'!H69=""),"",ABS('Sample 2'!H68-'Sample 2'!H69))</f>
        <v/>
      </c>
      <c r="D15" s="8">
        <f>IF(OR(B15="",C15=""),"",C15-B15)</f>
        <v/>
      </c>
      <c r="E15" s="9" t="inlineStr">
        <is>
          <t>Absolute X-Y diameter difference at the controlled mid-height plane.</t>
        </is>
      </c>
    </row>
    <row r="16">
      <c r="A16" s="4" t="inlineStr">
        <is>
          <t>C12 lower mean diameter</t>
        </is>
      </c>
      <c r="B16" s="5">
        <f>IF(OR('Sample 1'!H70="",'Sample 1'!H71=""),"",AVERAGE('Sample 1'!H70,'Sample 1'!H71))</f>
        <v/>
      </c>
      <c r="C16" s="5">
        <f>IF(OR('Sample 2'!H70="",'Sample 2'!H71=""),"",AVERAGE('Sample 2'!H70,'Sample 2'!H71))</f>
        <v/>
      </c>
      <c r="D16" s="5">
        <f>IF(OR(B16="",C16=""),"",C16-B16)</f>
        <v/>
      </c>
      <c r="E16" s="6" t="inlineStr">
        <is>
          <t>Mean X/Y diameter at 3.0 mm above base top.</t>
        </is>
      </c>
    </row>
    <row r="17">
      <c r="A17" s="7" t="inlineStr">
        <is>
          <t>C12 mid mean diameter</t>
        </is>
      </c>
      <c r="B17" s="8">
        <f>IF(OR('Sample 1'!H72="",'Sample 1'!H73=""),"",AVERAGE('Sample 1'!H72,'Sample 1'!H73))</f>
        <v/>
      </c>
      <c r="C17" s="8">
        <f>IF(OR('Sample 2'!H72="",'Sample 2'!H73=""),"",AVERAGE('Sample 2'!H72,'Sample 2'!H73))</f>
        <v/>
      </c>
      <c r="D17" s="8">
        <f>IF(OR(B17="",C17=""),"",C17-B17)</f>
        <v/>
      </c>
      <c r="E17" s="9" t="inlineStr">
        <is>
          <t>Mean X/Y diameter at 7.5 mm above base top.</t>
        </is>
      </c>
    </row>
    <row r="18">
      <c r="A18" s="4" t="inlineStr">
        <is>
          <t>C12 upper mean diameter</t>
        </is>
      </c>
      <c r="B18" s="5">
        <f>IF(OR('Sample 1'!H74="",'Sample 1'!H75=""),"",AVERAGE('Sample 1'!H74,'Sample 1'!H75))</f>
        <v/>
      </c>
      <c r="C18" s="5">
        <f>IF(OR('Sample 2'!H74="",'Sample 2'!H75=""),"",AVERAGE('Sample 2'!H74,'Sample 2'!H75))</f>
        <v/>
      </c>
      <c r="D18" s="5">
        <f>IF(OR(B18="",C18=""),"",C18-B18)</f>
        <v/>
      </c>
      <c r="E18" s="6" t="inlineStr">
        <is>
          <t>Mean X/Y diameter at 12.0 mm above base top.</t>
        </is>
      </c>
    </row>
    <row r="19">
      <c r="A19" s="7" t="inlineStr">
        <is>
          <t>C12 upper-lower change</t>
        </is>
      </c>
      <c r="B19" s="8">
        <f>IF(COUNT('Sample 1'!H70,'Sample 1'!H71,'Sample 1'!H74,'Sample 1'!H75)&lt;4,"",AVERAGE('Sample 1'!H74,'Sample 1'!H75)-AVERAGE('Sample 1'!H70,'Sample 1'!H71))</f>
        <v/>
      </c>
      <c r="C19" s="8">
        <f>IF(COUNT('Sample 2'!H70,'Sample 2'!H71,'Sample 2'!H74,'Sample 2'!H75)&lt;4,"",AVERAGE('Sample 2'!H74,'Sample 2'!H75)-AVERAGE('Sample 2'!H70,'Sample 2'!H71))</f>
        <v/>
      </c>
      <c r="D19" s="8">
        <f>IF(OR(B19="",C19=""),"",C19-B19)</f>
        <v/>
      </c>
      <c r="E19" s="9" t="inlineStr">
        <is>
          <t>Signed axial diameter change; positive means larger at the upper plane.</t>
        </is>
      </c>
    </row>
    <row r="20">
      <c r="A20" s="4" t="inlineStr">
        <is>
          <t>C12 max axial range</t>
        </is>
      </c>
      <c r="B20" s="5">
        <f>IF(COUNT('Sample 1'!H70,'Sample 1'!H71,'Sample 1'!H72,'Sample 1'!H73,'Sample 1'!H74,'Sample 1'!H75)&lt;6,"",MAX('Sample 1'!H70,'Sample 1'!H71,'Sample 1'!H72,'Sample 1'!H73,'Sample 1'!H74,'Sample 1'!H75)-MIN('Sample 1'!H70,'Sample 1'!H71,'Sample 1'!H72,'Sample 1'!H73,'Sample 1'!H74,'Sample 1'!H75))</f>
        <v/>
      </c>
      <c r="C20" s="5">
        <f>IF(COUNT('Sample 2'!H70,'Sample 2'!H71,'Sample 2'!H72,'Sample 2'!H73,'Sample 2'!H74,'Sample 2'!H75)&lt;6,"",MAX('Sample 2'!H70,'Sample 2'!H71,'Sample 2'!H72,'Sample 2'!H73,'Sample 2'!H74,'Sample 2'!H75)-MIN('Sample 2'!H70,'Sample 2'!H71,'Sample 2'!H72,'Sample 2'!H73,'Sample 2'!H74,'Sample 2'!H75))</f>
        <v/>
      </c>
      <c r="D20" s="5">
        <f>IF(OR(B20="",C20=""),"",C20-B20)</f>
        <v/>
      </c>
      <c r="E20" s="6" t="inlineStr">
        <is>
          <t>Maximum diameter spread across all C12 planes and axes.</t>
        </is>
      </c>
    </row>
    <row r="21">
      <c r="A21" s="7" t="inlineStr">
        <is>
          <t>C12 max ovality</t>
        </is>
      </c>
      <c r="B21" s="8">
        <f>IF(COUNT('Sample 1'!H70,'Sample 1'!H71,'Sample 1'!H72,'Sample 1'!H73,'Sample 1'!H74,'Sample 1'!H75)&lt;6,"",MAX(ABS('Sample 1'!H70-'Sample 1'!H71),ABS('Sample 1'!H72-'Sample 1'!H73),ABS('Sample 1'!H74-'Sample 1'!H75)))</f>
        <v/>
      </c>
      <c r="C21" s="8">
        <f>IF(COUNT('Sample 2'!H70,'Sample 2'!H71,'Sample 2'!H72,'Sample 2'!H73,'Sample 2'!H74,'Sample 2'!H75)&lt;6,"",MAX(ABS('Sample 2'!H70-'Sample 2'!H71),ABS('Sample 2'!H72-'Sample 2'!H73),ABS('Sample 2'!H74-'Sample 2'!H75)))</f>
        <v/>
      </c>
      <c r="D21" s="8">
        <f>IF(OR(B21="",C21=""),"",C21-B21)</f>
        <v/>
      </c>
      <c r="E21" s="9" t="inlineStr">
        <is>
          <t>Largest X-Y difference at any C12 height plane.</t>
        </is>
      </c>
    </row>
    <row r="22">
      <c r="A22" s="4" t="inlineStr">
        <is>
          <t>Maximum absolute error</t>
        </is>
      </c>
      <c r="B22" s="5">
        <f>IF(COUNT('Sample 1'!J13,'Sample 1'!J14,'Sample 1'!J15,'Sample 1'!J16,'Sample 1'!J17,'Sample 1'!J18,'Sample 1'!J19,'Sample 1'!J20,'Sample 1'!J21,'Sample 1'!J22,'Sample 1'!J23,'Sample 1'!J24,'Sample 1'!J25,'Sample 1'!J26,'Sample 1'!J27,'Sample 1'!J28,'Sample 1'!J29,'Sample 1'!J30,'Sample 1'!J31,'Sample 1'!J32,'Sample 1'!J33,'Sample 1'!J34,'Sample 1'!J35,'Sample 1'!J36,'Sample 1'!J37,'Sample 1'!J38,'Sample 1'!J39,'Sample 1'!J40,'Sample 1'!J41,'Sample 1'!J42,'Sample 1'!J43,'Sample 1'!J44,'Sample 1'!J45,'Sample 1'!J46,'Sample 1'!J47,'Sample 1'!J48,'Sample 1'!J49,'Sample 1'!J50,'Sample 1'!J51,'Sample 1'!J52,'Sample 1'!J53,'Sample 1'!J54,'Sample 1'!J55,'Sample 1'!J56,'Sample 1'!J57,'Sample 1'!J58,'Sample 1'!J59,'Sample 1'!J60,'Sample 1'!J61,'Sample 1'!J62,'Sample 1'!J63,'Sample 1'!J64,'Sample 1'!J65,'Sample 1'!J66,'Sample 1'!J67,'Sample 1'!J68,'Sample 1'!J69,'Sample 1'!J70,'Sample 1'!J71,'Sample 1'!J72,'Sample 1'!J73,'Sample 1'!J74,'Sample 1'!J75)=0,"",MAX('Sample 1'!J13,'Sample 1'!J14,'Sample 1'!J15,'Sample 1'!J16,'Sample 1'!J17,'Sample 1'!J18,'Sample 1'!J19,'Sample 1'!J20,'Sample 1'!J21,'Sample 1'!J22,'Sample 1'!J23,'Sample 1'!J24,'Sample 1'!J25,'Sample 1'!J26,'Sample 1'!J27,'Sample 1'!J28,'Sample 1'!J29,'Sample 1'!J30,'Sample 1'!J31,'Sample 1'!J32,'Sample 1'!J33,'Sample 1'!J34,'Sample 1'!J35,'Sample 1'!J36,'Sample 1'!J37,'Sample 1'!J38,'Sample 1'!J39,'Sample 1'!J40,'Sample 1'!J41,'Sample 1'!J42,'Sample 1'!J43,'Sample 1'!J44,'Sample 1'!J45,'Sample 1'!J46,'Sample 1'!J47,'Sample 1'!J48,'Sample 1'!J49,'Sample 1'!J50,'Sample 1'!J51,'Sample 1'!J52,'Sample 1'!J53,'Sample 1'!J54,'Sample 1'!J55,'Sample 1'!J56,'Sample 1'!J57,'Sample 1'!J58,'Sample 1'!J59,'Sample 1'!J60,'Sample 1'!J61,'Sample 1'!J62,'Sample 1'!J63,'Sample 1'!J64,'Sample 1'!J65,'Sample 1'!J66,'Sample 1'!J67,'Sample 1'!J68,'Sample 1'!J69,'Sample 1'!J70,'Sample 1'!J71,'Sample 1'!J72,'Sample 1'!J73,'Sample 1'!J74,'Sample 1'!J75))</f>
        <v/>
      </c>
      <c r="C22" s="5">
        <f>IF(COUNT('Sample 2'!J13,'Sample 2'!J14,'Sample 2'!J15,'Sample 2'!J16,'Sample 2'!J17,'Sample 2'!J18,'Sample 2'!J19,'Sample 2'!J20,'Sample 2'!J21,'Sample 2'!J22,'Sample 2'!J23,'Sample 2'!J24,'Sample 2'!J25,'Sample 2'!J26,'Sample 2'!J27,'Sample 2'!J28,'Sample 2'!J29,'Sample 2'!J30,'Sample 2'!J31,'Sample 2'!J32,'Sample 2'!J33,'Sample 2'!J34,'Sample 2'!J35,'Sample 2'!J36,'Sample 2'!J37,'Sample 2'!J38,'Sample 2'!J39,'Sample 2'!J40,'Sample 2'!J41,'Sample 2'!J42,'Sample 2'!J43,'Sample 2'!J44,'Sample 2'!J45,'Sample 2'!J46,'Sample 2'!J47,'Sample 2'!J48,'Sample 2'!J49,'Sample 2'!J50,'Sample 2'!J51,'Sample 2'!J52,'Sample 2'!J53,'Sample 2'!J54,'Sample 2'!J55,'Sample 2'!J56,'Sample 2'!J57,'Sample 2'!J58,'Sample 2'!J59,'Sample 2'!J60,'Sample 2'!J61,'Sample 2'!J62,'Sample 2'!J63,'Sample 2'!J64,'Sample 2'!J65,'Sample 2'!J66,'Sample 2'!J67,'Sample 2'!J68,'Sample 2'!J69,'Sample 2'!J70,'Sample 2'!J71,'Sample 2'!J72,'Sample 2'!J73,'Sample 2'!J74,'Sample 2'!J75)=0,"",MAX('Sample 2'!J13,'Sample 2'!J14,'Sample 2'!J15,'Sample 2'!J16,'Sample 2'!J17,'Sample 2'!J18,'Sample 2'!J19,'Sample 2'!J20,'Sample 2'!J21,'Sample 2'!J22,'Sample 2'!J23,'Sample 2'!J24,'Sample 2'!J25,'Sample 2'!J26,'Sample 2'!J27,'Sample 2'!J28,'Sample 2'!J29,'Sample 2'!J30,'Sample 2'!J31,'Sample 2'!J32,'Sample 2'!J33,'Sample 2'!J34,'Sample 2'!J35,'Sample 2'!J36,'Sample 2'!J37,'Sample 2'!J38,'Sample 2'!J39,'Sample 2'!J40,'Sample 2'!J41,'Sample 2'!J42,'Sample 2'!J43,'Sample 2'!J44,'Sample 2'!J45,'Sample 2'!J46,'Sample 2'!J47,'Sample 2'!J48,'Sample 2'!J49,'Sample 2'!J50,'Sample 2'!J51,'Sample 2'!J52,'Sample 2'!J53,'Sample 2'!J54,'Sample 2'!J55,'Sample 2'!J56,'Sample 2'!J57,'Sample 2'!J58,'Sample 2'!J59,'Sample 2'!J60,'Sample 2'!J61,'Sample 2'!J62,'Sample 2'!J63,'Sample 2'!J64,'Sample 2'!J65,'Sample 2'!J66,'Sample 2'!J67,'Sample 2'!J68,'Sample 2'!J69,'Sample 2'!J70,'Sample 2'!J71,'Sample 2'!J72,'Sample 2'!J73,'Sample 2'!J74,'Sample 2'!J75))</f>
        <v/>
      </c>
      <c r="D22" s="5">
        <f>IF(OR(B22="",C22=""),"",C22-B22)</f>
        <v/>
      </c>
      <c r="E22" s="6" t="inlineStr">
        <is>
          <t>Largest single recorded absolute dimensional error.</t>
        </is>
      </c>
    </row>
  </sheetData>
  <mergeCells count="1">
    <mergeCell ref="A1:E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75"/>
  <sheetViews>
    <sheetView showGridLines="0" workbookViewId="0">
      <pane ySplit="12" topLeftCell="A58" activePane="bottomLeft" state="frozen"/>
      <selection pane="bottomLeft" activeCell="F76" sqref="F76"/>
    </sheetView>
  </sheetViews>
  <sheetFormatPr baseColWidth="8" defaultRowHeight="15"/>
  <cols>
    <col width="16" customWidth="1" style="38" min="1" max="1"/>
    <col width="18" customWidth="1" style="38" min="2" max="2"/>
    <col width="14" customWidth="1" style="38" min="3" max="3"/>
    <col width="11" customWidth="1" style="38" min="4" max="7"/>
    <col width="14" customWidth="1" style="38" min="8" max="8"/>
    <col width="11" customWidth="1" style="38" min="9" max="11"/>
    <col width="62" customWidth="1" style="38" min="12" max="12"/>
  </cols>
  <sheetData>
    <row r="1" ht="26.1" customHeight="1" s="38">
      <c r="A1" s="41" t="inlineStr">
        <is>
          <t>D&amp;L PQ-01 v1.2 - Dimensional Qualification Record</t>
        </is>
      </c>
    </row>
    <row r="2">
      <c r="A2" s="40" t="inlineStr">
        <is>
          <t>Blue text = user input. Black = calculated. All dimensions in mm. Repeat readings are reseated measurements at the same prescribed plane.</t>
        </is>
      </c>
    </row>
    <row r="4">
      <c r="A4" s="10" t="inlineStr">
        <is>
          <t>Sample ID</t>
        </is>
      </c>
      <c r="B4" s="11" t="inlineStr">
        <is>
          <t>PQ01-X1C-04</t>
        </is>
      </c>
      <c r="D4" s="10" t="inlineStr">
        <is>
          <t>Printer</t>
        </is>
      </c>
      <c r="E4" s="11" t="inlineStr">
        <is>
          <t>Bambu Lab X1C</t>
        </is>
      </c>
      <c r="G4" s="10" t="inlineStr">
        <is>
          <t>Nozzle diameter (mm)</t>
        </is>
      </c>
      <c r="H4" s="11" t="n">
        <v>0.4</v>
      </c>
      <c r="J4" s="10" t="inlineStr">
        <is>
          <t>Layer height (mm)</t>
        </is>
      </c>
      <c r="K4" s="11" t="n">
        <v>0.2</v>
      </c>
    </row>
    <row r="6">
      <c r="A6" s="10" t="inlineStr">
        <is>
          <t>Material / filament</t>
        </is>
      </c>
      <c r="B6" s="11" t="inlineStr">
        <is>
          <t>PLA</t>
        </is>
      </c>
      <c r="D6" s="10" t="inlineStr">
        <is>
          <t>Slicer / profile</t>
        </is>
      </c>
      <c r="E6" s="11" t="inlineStr">
        <is>
          <t>Bambu</t>
        </is>
      </c>
      <c r="G6" s="10" t="inlineStr">
        <is>
          <t>Nozzle temp (C)</t>
        </is>
      </c>
      <c r="H6" s="11" t="n">
        <v>220</v>
      </c>
      <c r="J6" s="10" t="inlineStr">
        <is>
          <t>Bed temp (C)</t>
        </is>
      </c>
      <c r="K6" s="11" t="n">
        <v>55</v>
      </c>
    </row>
    <row r="8">
      <c r="A8" s="10" t="inlineStr">
        <is>
          <t>Date</t>
        </is>
      </c>
      <c r="B8" s="43" t="n">
        <v>46316</v>
      </c>
    </row>
    <row r="10" ht="32.1" customHeight="1" s="38">
      <c r="A10" s="39" t="inlineStr">
        <is>
          <t>MEASUREMENT CONTROL: Standard pins and R20 are measured at the defined MID plane (5.0 mm above the base top). For C12 use the LOWER/MID/UPPER planes shown in the guide. Do not mix measurement heights between repeats.</t>
        </is>
      </c>
    </row>
    <row r="12" ht="30" customHeight="1" s="38">
      <c r="A12" s="12" t="inlineStr">
        <is>
          <t>Group</t>
        </is>
      </c>
      <c r="B12" s="12" t="inlineStr">
        <is>
          <t>Feature ID</t>
        </is>
      </c>
      <c r="C12" s="12" t="inlineStr">
        <is>
          <t>Axis / metric</t>
        </is>
      </c>
      <c r="D12" s="12" t="inlineStr">
        <is>
          <t>Nominal</t>
        </is>
      </c>
      <c r="E12" s="12" t="inlineStr">
        <is>
          <t>Reading 1</t>
        </is>
      </c>
      <c r="F12" s="12" t="inlineStr">
        <is>
          <t>Reading 2</t>
        </is>
      </c>
      <c r="G12" s="12" t="inlineStr">
        <is>
          <t>Reading 3</t>
        </is>
      </c>
      <c r="H12" s="12" t="inlineStr">
        <is>
          <t>Mean measured</t>
        </is>
      </c>
      <c r="I12" s="12" t="inlineStr">
        <is>
          <t>Error</t>
        </is>
      </c>
      <c r="J12" s="12" t="inlineStr">
        <is>
          <t>Abs error</t>
        </is>
      </c>
      <c r="K12" s="12" t="inlineStr">
        <is>
          <t>Error %</t>
        </is>
      </c>
      <c r="L12" s="12" t="inlineStr">
        <is>
          <t>Notes</t>
        </is>
      </c>
    </row>
    <row r="13" ht="20.1" customHeight="1" s="38">
      <c r="A13" s="13" t="inlineStr">
        <is>
          <t>Overall</t>
        </is>
      </c>
      <c r="B13" s="14" t="inlineStr">
        <is>
          <t>Overall X</t>
        </is>
      </c>
      <c r="C13" s="14" t="inlineStr">
        <is>
          <t>X</t>
        </is>
      </c>
      <c r="D13" s="15" t="n">
        <v>140</v>
      </c>
      <c r="E13" s="16" t="n">
        <v>139.75</v>
      </c>
      <c r="F13" s="16" t="n">
        <v>139.76</v>
      </c>
      <c r="G13" s="16" t="n"/>
      <c r="H13" s="17">
        <f>IF(COUNT(E13:G13)=0,"",AVERAGE(E13:G13))</f>
        <v/>
      </c>
      <c r="I13" s="17">
        <f>IF(H13="","",H13-D13)</f>
        <v/>
      </c>
      <c r="J13" s="17">
        <f>IF(I13="","",ABS(I13))</f>
        <v/>
      </c>
      <c r="K13" s="18">
        <f>IF(I13="","",I13/D13)</f>
        <v/>
      </c>
      <c r="L13" s="19" t="inlineStr">
        <is>
          <t>External jaws across straight left/right outer faces; avoid rounded corners.</t>
        </is>
      </c>
    </row>
    <row r="14" ht="20.1" customHeight="1" s="38">
      <c r="A14" s="20" t="inlineStr">
        <is>
          <t>Overall</t>
        </is>
      </c>
      <c r="B14" s="21" t="inlineStr">
        <is>
          <t>Overall Y</t>
        </is>
      </c>
      <c r="C14" s="21" t="inlineStr">
        <is>
          <t>Y</t>
        </is>
      </c>
      <c r="D14" s="22" t="n">
        <v>90</v>
      </c>
      <c r="E14" s="23" t="n">
        <v>89.88</v>
      </c>
      <c r="F14" s="23" t="n">
        <v>89.87</v>
      </c>
      <c r="G14" s="23" t="n"/>
      <c r="H14" s="24">
        <f>IF(COUNT(E14:G14)=0,"",AVERAGE(E14:G14))</f>
        <v/>
      </c>
      <c r="I14" s="24">
        <f>IF(H14="","",H14-D14)</f>
        <v/>
      </c>
      <c r="J14" s="24">
        <f>IF(I14="","",ABS(I14))</f>
        <v/>
      </c>
      <c r="K14" s="25">
        <f>IF(I14="","",I14/D14)</f>
        <v/>
      </c>
      <c r="L14" s="26" t="inlineStr">
        <is>
          <t>External jaws across straight front/rear outer faces; avoid rounded corners.</t>
        </is>
      </c>
    </row>
    <row r="15" ht="20.1" customHeight="1" s="38">
      <c r="A15" s="20" t="inlineStr">
        <is>
          <t>Overall</t>
        </is>
      </c>
      <c r="B15" s="21" t="inlineStr">
        <is>
          <t>Base thickness</t>
        </is>
      </c>
      <c r="C15" s="21" t="inlineStr">
        <is>
          <t>Z</t>
        </is>
      </c>
      <c r="D15" s="22" t="n">
        <v>3</v>
      </c>
      <c r="E15" s="23" t="n">
        <v>3.08</v>
      </c>
      <c r="F15" s="23" t="n">
        <v>3</v>
      </c>
      <c r="G15" s="23" t="n"/>
      <c r="H15" s="24">
        <f>IF(COUNT(E15:G15)=0,"",AVERAGE(E15:G15))</f>
        <v/>
      </c>
      <c r="I15" s="24">
        <f>IF(H15="","",H15-D15)</f>
        <v/>
      </c>
      <c r="J15" s="24">
        <f>IF(I15="","",ABS(I15))</f>
        <v/>
      </c>
      <c r="K15" s="25">
        <f>IF(I15="","",I15/D15)</f>
        <v/>
      </c>
      <c r="L15" s="26" t="inlineStr">
        <is>
          <t>Underside to base top on unobstructed plate area.</t>
        </is>
      </c>
    </row>
    <row r="16" ht="20.1" customHeight="1" s="38">
      <c r="A16" s="27" t="inlineStr">
        <is>
          <t>Holes</t>
        </is>
      </c>
      <c r="B16" s="14" t="inlineStr">
        <is>
          <t>H2</t>
        </is>
      </c>
      <c r="C16" s="14" t="inlineStr">
        <is>
          <t>X</t>
        </is>
      </c>
      <c r="D16" s="15" t="n">
        <v>2</v>
      </c>
      <c r="E16" s="16" t="n">
        <v>1.64</v>
      </c>
      <c r="F16" s="16" t="n">
        <v>1.63</v>
      </c>
      <c r="G16" s="16" t="n"/>
      <c r="H16" s="17">
        <f>IF(COUNT(E16:G16)=0,"",AVERAGE(E16:G16))</f>
        <v/>
      </c>
      <c r="I16" s="17">
        <f>IF(H16="","",H16-D16)</f>
        <v/>
      </c>
      <c r="J16" s="17">
        <f>IF(I16="","",ABS(I16))</f>
        <v/>
      </c>
      <c r="K16" s="18">
        <f>IF(I16="","",I16/D16)</f>
        <v/>
      </c>
      <c r="L16" s="19" t="inlineStr">
        <is>
          <t>Internal diameter measured in printer X direction. Indicative with standard caliper internal jaws; pin gauges preferred.</t>
        </is>
      </c>
    </row>
    <row r="17" ht="20.1" customHeight="1" s="38">
      <c r="A17" s="28" t="inlineStr">
        <is>
          <t>Holes</t>
        </is>
      </c>
      <c r="B17" s="21" t="inlineStr">
        <is>
          <t>H2</t>
        </is>
      </c>
      <c r="C17" s="21" t="inlineStr">
        <is>
          <t>Y</t>
        </is>
      </c>
      <c r="D17" s="22" t="n">
        <v>2</v>
      </c>
      <c r="E17" s="23" t="n">
        <v>1.83</v>
      </c>
      <c r="F17" s="23" t="n">
        <v>1.83</v>
      </c>
      <c r="G17" s="23" t="n"/>
      <c r="H17" s="24">
        <f>IF(COUNT(E17:G17)=0,"",AVERAGE(E17:G17))</f>
        <v/>
      </c>
      <c r="I17" s="24">
        <f>IF(H17="","",H17-D17)</f>
        <v/>
      </c>
      <c r="J17" s="24">
        <f>IF(I17="","",ABS(I17))</f>
        <v/>
      </c>
      <c r="K17" s="25">
        <f>IF(I17="","",I17/D17)</f>
        <v/>
      </c>
      <c r="L17" s="26" t="inlineStr">
        <is>
          <t>Internal diameter measured in printer Y direction. Indicative with standard caliper internal jaws; pin gauges preferred.</t>
        </is>
      </c>
    </row>
    <row r="18" ht="20.1" customHeight="1" s="38">
      <c r="A18" s="28" t="inlineStr">
        <is>
          <t>Holes</t>
        </is>
      </c>
      <c r="B18" s="21" t="inlineStr">
        <is>
          <t>H2.5</t>
        </is>
      </c>
      <c r="C18" s="21" t="inlineStr">
        <is>
          <t>X</t>
        </is>
      </c>
      <c r="D18" s="22" t="n">
        <v>2.5</v>
      </c>
      <c r="E18" s="23" t="n">
        <v>2.25</v>
      </c>
      <c r="F18" s="23" t="n">
        <v>2.24</v>
      </c>
      <c r="G18" s="23" t="n"/>
      <c r="H18" s="24">
        <f>IF(COUNT(E18:G18)=0,"",AVERAGE(E18:G18))</f>
        <v/>
      </c>
      <c r="I18" s="24">
        <f>IF(H18="","",H18-D18)</f>
        <v/>
      </c>
      <c r="J18" s="24">
        <f>IF(I18="","",ABS(I18))</f>
        <v/>
      </c>
      <c r="K18" s="25">
        <f>IF(I18="","",I18/D18)</f>
        <v/>
      </c>
      <c r="L18" s="26" t="inlineStr">
        <is>
          <t>Internal diameter measured in printer X direction. Indicative with standard caliper internal jaws; pin gauges preferred.</t>
        </is>
      </c>
    </row>
    <row r="19" ht="20.1" customHeight="1" s="38">
      <c r="A19" s="28" t="inlineStr">
        <is>
          <t>Holes</t>
        </is>
      </c>
      <c r="B19" s="21" t="inlineStr">
        <is>
          <t>H2.5</t>
        </is>
      </c>
      <c r="C19" s="21" t="inlineStr">
        <is>
          <t>Y</t>
        </is>
      </c>
      <c r="D19" s="22" t="n">
        <v>2.5</v>
      </c>
      <c r="E19" s="23" t="n">
        <v>2.3</v>
      </c>
      <c r="F19" s="23" t="n">
        <v>2.3</v>
      </c>
      <c r="G19" s="23" t="n"/>
      <c r="H19" s="24">
        <f>IF(COUNT(E19:G19)=0,"",AVERAGE(E19:G19))</f>
        <v/>
      </c>
      <c r="I19" s="24">
        <f>IF(H19="","",H19-D19)</f>
        <v/>
      </c>
      <c r="J19" s="24">
        <f>IF(I19="","",ABS(I19))</f>
        <v/>
      </c>
      <c r="K19" s="25">
        <f>IF(I19="","",I19/D19)</f>
        <v/>
      </c>
      <c r="L19" s="26" t="inlineStr">
        <is>
          <t>Internal diameter measured in printer Y direction. Indicative with standard caliper internal jaws; pin gauges preferred.</t>
        </is>
      </c>
    </row>
    <row r="20" ht="20.1" customHeight="1" s="38">
      <c r="A20" s="28" t="inlineStr">
        <is>
          <t>Holes</t>
        </is>
      </c>
      <c r="B20" s="21" t="inlineStr">
        <is>
          <t>H3</t>
        </is>
      </c>
      <c r="C20" s="21" t="inlineStr">
        <is>
          <t>X</t>
        </is>
      </c>
      <c r="D20" s="22" t="n">
        <v>3</v>
      </c>
      <c r="E20" s="23" t="n">
        <v>2.79</v>
      </c>
      <c r="F20" s="23" t="n">
        <v>2.79</v>
      </c>
      <c r="G20" s="23" t="n"/>
      <c r="H20" s="24">
        <f>IF(COUNT(E20:G20)=0,"",AVERAGE(E20:G20))</f>
        <v/>
      </c>
      <c r="I20" s="24">
        <f>IF(H20="","",H20-D20)</f>
        <v/>
      </c>
      <c r="J20" s="24">
        <f>IF(I20="","",ABS(I20))</f>
        <v/>
      </c>
      <c r="K20" s="25">
        <f>IF(I20="","",I20/D20)</f>
        <v/>
      </c>
      <c r="L20" s="26" t="inlineStr">
        <is>
          <t>Internal diameter measured in printer X direction. Indicative with standard caliper internal jaws; pin gauges preferred.</t>
        </is>
      </c>
    </row>
    <row r="21" ht="20.1" customHeight="1" s="38">
      <c r="A21" s="28" t="inlineStr">
        <is>
          <t>Holes</t>
        </is>
      </c>
      <c r="B21" s="21" t="inlineStr">
        <is>
          <t>H3</t>
        </is>
      </c>
      <c r="C21" s="21" t="inlineStr">
        <is>
          <t>Y</t>
        </is>
      </c>
      <c r="D21" s="22" t="n">
        <v>3</v>
      </c>
      <c r="E21" s="23" t="n">
        <v>2.86</v>
      </c>
      <c r="F21" s="23" t="n">
        <v>2.85</v>
      </c>
      <c r="G21" s="23" t="n"/>
      <c r="H21" s="24">
        <f>IF(COUNT(E21:G21)=0,"",AVERAGE(E21:G21))</f>
        <v/>
      </c>
      <c r="I21" s="24">
        <f>IF(H21="","",H21-D21)</f>
        <v/>
      </c>
      <c r="J21" s="24">
        <f>IF(I21="","",ABS(I21))</f>
        <v/>
      </c>
      <c r="K21" s="25">
        <f>IF(I21="","",I21/D21)</f>
        <v/>
      </c>
      <c r="L21" s="26" t="inlineStr">
        <is>
          <t>Internal diameter measured in printer Y direction. Indicative with standard caliper internal jaws; pin gauges preferred.</t>
        </is>
      </c>
    </row>
    <row r="22" ht="20.1" customHeight="1" s="38">
      <c r="A22" s="28" t="inlineStr">
        <is>
          <t>Holes</t>
        </is>
      </c>
      <c r="B22" s="21" t="inlineStr">
        <is>
          <t>H3.5</t>
        </is>
      </c>
      <c r="C22" s="21" t="inlineStr">
        <is>
          <t>X</t>
        </is>
      </c>
      <c r="D22" s="22" t="n">
        <v>3.5</v>
      </c>
      <c r="E22" s="23" t="n">
        <v>3.21</v>
      </c>
      <c r="F22" s="23" t="n">
        <v>3.22</v>
      </c>
      <c r="G22" s="23" t="n"/>
      <c r="H22" s="24">
        <f>IF(COUNT(E22:G22)=0,"",AVERAGE(E22:G22))</f>
        <v/>
      </c>
      <c r="I22" s="24">
        <f>IF(H22="","",H22-D22)</f>
        <v/>
      </c>
      <c r="J22" s="24">
        <f>IF(I22="","",ABS(I22))</f>
        <v/>
      </c>
      <c r="K22" s="25">
        <f>IF(I22="","",I22/D22)</f>
        <v/>
      </c>
      <c r="L22" s="26" t="inlineStr">
        <is>
          <t>Internal diameter measured in printer X direction. Indicative with standard caliper internal jaws; pin gauges preferred.</t>
        </is>
      </c>
    </row>
    <row r="23" ht="20.1" customHeight="1" s="38">
      <c r="A23" s="28" t="inlineStr">
        <is>
          <t>Holes</t>
        </is>
      </c>
      <c r="B23" s="21" t="inlineStr">
        <is>
          <t>H3.5</t>
        </is>
      </c>
      <c r="C23" s="21" t="inlineStr">
        <is>
          <t>Y</t>
        </is>
      </c>
      <c r="D23" s="22" t="n">
        <v>3.5</v>
      </c>
      <c r="E23" s="23" t="n">
        <v>3.3</v>
      </c>
      <c r="F23" s="23" t="n">
        <v>3.3</v>
      </c>
      <c r="G23" s="23" t="n"/>
      <c r="H23" s="24">
        <f>IF(COUNT(E23:G23)=0,"",AVERAGE(E23:G23))</f>
        <v/>
      </c>
      <c r="I23" s="24">
        <f>IF(H23="","",H23-D23)</f>
        <v/>
      </c>
      <c r="J23" s="24">
        <f>IF(I23="","",ABS(I23))</f>
        <v/>
      </c>
      <c r="K23" s="25">
        <f>IF(I23="","",I23/D23)</f>
        <v/>
      </c>
      <c r="L23" s="26" t="inlineStr">
        <is>
          <t>Internal diameter measured in printer Y direction. Indicative with standard caliper internal jaws; pin gauges preferred.</t>
        </is>
      </c>
    </row>
    <row r="24" ht="20.1" customHeight="1" s="38">
      <c r="A24" s="28" t="inlineStr">
        <is>
          <t>Holes</t>
        </is>
      </c>
      <c r="B24" s="21" t="inlineStr">
        <is>
          <t>H4</t>
        </is>
      </c>
      <c r="C24" s="21" t="inlineStr">
        <is>
          <t>X</t>
        </is>
      </c>
      <c r="D24" s="22" t="n">
        <v>4</v>
      </c>
      <c r="E24" s="23" t="n">
        <v>3.75</v>
      </c>
      <c r="F24" s="23" t="n">
        <v>3.75</v>
      </c>
      <c r="G24" s="23" t="n"/>
      <c r="H24" s="24">
        <f>IF(COUNT(E24:G24)=0,"",AVERAGE(E24:G24))</f>
        <v/>
      </c>
      <c r="I24" s="24">
        <f>IF(H24="","",H24-D24)</f>
        <v/>
      </c>
      <c r="J24" s="24">
        <f>IF(I24="","",ABS(I24))</f>
        <v/>
      </c>
      <c r="K24" s="25">
        <f>IF(I24="","",I24/D24)</f>
        <v/>
      </c>
      <c r="L24" s="26" t="inlineStr">
        <is>
          <t>Internal diameter measured in printer X direction.</t>
        </is>
      </c>
    </row>
    <row r="25" ht="20.1" customHeight="1" s="38">
      <c r="A25" s="28" t="inlineStr">
        <is>
          <t>Holes</t>
        </is>
      </c>
      <c r="B25" s="21" t="inlineStr">
        <is>
          <t>H4</t>
        </is>
      </c>
      <c r="C25" s="21" t="inlineStr">
        <is>
          <t>Y</t>
        </is>
      </c>
      <c r="D25" s="22" t="n">
        <v>4</v>
      </c>
      <c r="E25" s="23" t="n">
        <v>3.89</v>
      </c>
      <c r="F25" s="23" t="n">
        <v>3.9</v>
      </c>
      <c r="G25" s="23" t="n"/>
      <c r="H25" s="24">
        <f>IF(COUNT(E25:G25)=0,"",AVERAGE(E25:G25))</f>
        <v/>
      </c>
      <c r="I25" s="24">
        <f>IF(H25="","",H25-D25)</f>
        <v/>
      </c>
      <c r="J25" s="24">
        <f>IF(I25="","",ABS(I25))</f>
        <v/>
      </c>
      <c r="K25" s="25">
        <f>IF(I25="","",I25/D25)</f>
        <v/>
      </c>
      <c r="L25" s="26" t="inlineStr">
        <is>
          <t>Internal diameter measured in printer Y direction.</t>
        </is>
      </c>
    </row>
    <row r="26" ht="20.1" customHeight="1" s="38">
      <c r="A26" s="28" t="inlineStr">
        <is>
          <t>Holes</t>
        </is>
      </c>
      <c r="B26" s="21" t="inlineStr">
        <is>
          <t>H4.5</t>
        </is>
      </c>
      <c r="C26" s="21" t="inlineStr">
        <is>
          <t>X</t>
        </is>
      </c>
      <c r="D26" s="22" t="n">
        <v>4.5</v>
      </c>
      <c r="E26" s="23" t="n">
        <v>4.3</v>
      </c>
      <c r="F26" s="23" t="n">
        <v>4.31</v>
      </c>
      <c r="G26" s="23" t="n"/>
      <c r="H26" s="24">
        <f>IF(COUNT(E26:G26)=0,"",AVERAGE(E26:G26))</f>
        <v/>
      </c>
      <c r="I26" s="24">
        <f>IF(H26="","",H26-D26)</f>
        <v/>
      </c>
      <c r="J26" s="24">
        <f>IF(I26="","",ABS(I26))</f>
        <v/>
      </c>
      <c r="K26" s="25">
        <f>IF(I26="","",I26/D26)</f>
        <v/>
      </c>
      <c r="L26" s="26" t="inlineStr">
        <is>
          <t>Internal diameter measured in printer X direction.</t>
        </is>
      </c>
    </row>
    <row r="27" ht="20.1" customHeight="1" s="38">
      <c r="A27" s="28" t="inlineStr">
        <is>
          <t>Holes</t>
        </is>
      </c>
      <c r="B27" s="21" t="inlineStr">
        <is>
          <t>H4.5</t>
        </is>
      </c>
      <c r="C27" s="21" t="inlineStr">
        <is>
          <t>Y</t>
        </is>
      </c>
      <c r="D27" s="22" t="n">
        <v>4.5</v>
      </c>
      <c r="E27" s="23" t="n">
        <v>4.42</v>
      </c>
      <c r="F27" s="23" t="n">
        <v>4.41</v>
      </c>
      <c r="G27" s="23" t="n"/>
      <c r="H27" s="24">
        <f>IF(COUNT(E27:G27)=0,"",AVERAGE(E27:G27))</f>
        <v/>
      </c>
      <c r="I27" s="24">
        <f>IF(H27="","",H27-D27)</f>
        <v/>
      </c>
      <c r="J27" s="24">
        <f>IF(I27="","",ABS(I27))</f>
        <v/>
      </c>
      <c r="K27" s="25">
        <f>IF(I27="","",I27/D27)</f>
        <v/>
      </c>
      <c r="L27" s="26" t="inlineStr">
        <is>
          <t>Internal diameter measured in printer Y direction.</t>
        </is>
      </c>
    </row>
    <row r="28" ht="20.1" customHeight="1" s="38">
      <c r="A28" s="28" t="inlineStr">
        <is>
          <t>Holes</t>
        </is>
      </c>
      <c r="B28" s="21" t="inlineStr">
        <is>
          <t>H5</t>
        </is>
      </c>
      <c r="C28" s="21" t="inlineStr">
        <is>
          <t>X</t>
        </is>
      </c>
      <c r="D28" s="22" t="n">
        <v>5</v>
      </c>
      <c r="E28" s="23" t="n">
        <v>4.82</v>
      </c>
      <c r="F28" s="23" t="n">
        <v>4.82</v>
      </c>
      <c r="G28" s="23" t="n"/>
      <c r="H28" s="24">
        <f>IF(COUNT(E28:G28)=0,"",AVERAGE(E28:G28))</f>
        <v/>
      </c>
      <c r="I28" s="24">
        <f>IF(H28="","",H28-D28)</f>
        <v/>
      </c>
      <c r="J28" s="24">
        <f>IF(I28="","",ABS(I28))</f>
        <v/>
      </c>
      <c r="K28" s="25">
        <f>IF(I28="","",I28/D28)</f>
        <v/>
      </c>
      <c r="L28" s="26" t="inlineStr">
        <is>
          <t>Internal diameter measured in printer X direction.</t>
        </is>
      </c>
    </row>
    <row r="29" ht="20.1" customHeight="1" s="38">
      <c r="A29" s="28" t="inlineStr">
        <is>
          <t>Holes</t>
        </is>
      </c>
      <c r="B29" s="21" t="inlineStr">
        <is>
          <t>H5</t>
        </is>
      </c>
      <c r="C29" s="21" t="inlineStr">
        <is>
          <t>Y</t>
        </is>
      </c>
      <c r="D29" s="22" t="n">
        <v>5</v>
      </c>
      <c r="E29" s="23" t="n">
        <v>4.95</v>
      </c>
      <c r="F29" s="23" t="n">
        <v>4.95</v>
      </c>
      <c r="G29" s="23" t="n"/>
      <c r="H29" s="24">
        <f>IF(COUNT(E29:G29)=0,"",AVERAGE(E29:G29))</f>
        <v/>
      </c>
      <c r="I29" s="24">
        <f>IF(H29="","",H29-D29)</f>
        <v/>
      </c>
      <c r="J29" s="24">
        <f>IF(I29="","",ABS(I29))</f>
        <v/>
      </c>
      <c r="K29" s="25">
        <f>IF(I29="","",I29/D29)</f>
        <v/>
      </c>
      <c r="L29" s="26" t="inlineStr">
        <is>
          <t>Internal diameter measured in printer Y direction.</t>
        </is>
      </c>
    </row>
    <row r="30" ht="20.1" customHeight="1" s="38">
      <c r="A30" s="28" t="inlineStr">
        <is>
          <t>Holes</t>
        </is>
      </c>
      <c r="B30" s="21" t="inlineStr">
        <is>
          <t>H6</t>
        </is>
      </c>
      <c r="C30" s="21" t="inlineStr">
        <is>
          <t>X</t>
        </is>
      </c>
      <c r="D30" s="22" t="n">
        <v>6</v>
      </c>
      <c r="E30" s="23" t="n">
        <v>5.85</v>
      </c>
      <c r="F30" s="23" t="n">
        <v>5.84</v>
      </c>
      <c r="G30" s="23" t="n"/>
      <c r="H30" s="24">
        <f>IF(COUNT(E30:G30)=0,"",AVERAGE(E30:G30))</f>
        <v/>
      </c>
      <c r="I30" s="24">
        <f>IF(H30="","",H30-D30)</f>
        <v/>
      </c>
      <c r="J30" s="24">
        <f>IF(I30="","",ABS(I30))</f>
        <v/>
      </c>
      <c r="K30" s="25">
        <f>IF(I30="","",I30/D30)</f>
        <v/>
      </c>
      <c r="L30" s="26" t="inlineStr">
        <is>
          <t>Internal diameter measured in printer X direction.</t>
        </is>
      </c>
    </row>
    <row r="31" ht="20.1" customHeight="1" s="38">
      <c r="A31" s="28" t="inlineStr">
        <is>
          <t>Holes</t>
        </is>
      </c>
      <c r="B31" s="21" t="inlineStr">
        <is>
          <t>H6</t>
        </is>
      </c>
      <c r="C31" s="21" t="inlineStr">
        <is>
          <t>Y</t>
        </is>
      </c>
      <c r="D31" s="22" t="n">
        <v>6</v>
      </c>
      <c r="E31" s="23" t="n">
        <v>5.9</v>
      </c>
      <c r="F31" s="23" t="n">
        <v>5.91</v>
      </c>
      <c r="G31" s="23" t="n"/>
      <c r="H31" s="24">
        <f>IF(COUNT(E31:G31)=0,"",AVERAGE(E31:G31))</f>
        <v/>
      </c>
      <c r="I31" s="24">
        <f>IF(H31="","",H31-D31)</f>
        <v/>
      </c>
      <c r="J31" s="24">
        <f>IF(I31="","",ABS(I31))</f>
        <v/>
      </c>
      <c r="K31" s="25">
        <f>IF(I31="","",I31/D31)</f>
        <v/>
      </c>
      <c r="L31" s="26" t="inlineStr">
        <is>
          <t>Internal diameter measured in printer Y direction.</t>
        </is>
      </c>
    </row>
    <row r="32" ht="20.1" customHeight="1" s="38">
      <c r="A32" s="28" t="inlineStr">
        <is>
          <t>Holes</t>
        </is>
      </c>
      <c r="B32" s="21" t="inlineStr">
        <is>
          <t>H8</t>
        </is>
      </c>
      <c r="C32" s="21" t="inlineStr">
        <is>
          <t>X</t>
        </is>
      </c>
      <c r="D32" s="22" t="n">
        <v>8</v>
      </c>
      <c r="E32" s="23" t="n">
        <v>7.87</v>
      </c>
      <c r="F32" s="23" t="n">
        <v>7.88</v>
      </c>
      <c r="G32" s="23" t="n"/>
      <c r="H32" s="24">
        <f>IF(COUNT(E32:G32)=0,"",AVERAGE(E32:G32))</f>
        <v/>
      </c>
      <c r="I32" s="24">
        <f>IF(H32="","",H32-D32)</f>
        <v/>
      </c>
      <c r="J32" s="24">
        <f>IF(I32="","",ABS(I32))</f>
        <v/>
      </c>
      <c r="K32" s="25">
        <f>IF(I32="","",I32/D32)</f>
        <v/>
      </c>
      <c r="L32" s="26" t="inlineStr">
        <is>
          <t>Internal diameter measured in printer X direction.</t>
        </is>
      </c>
    </row>
    <row r="33" ht="20.1" customHeight="1" s="38">
      <c r="A33" s="28" t="inlineStr">
        <is>
          <t>Holes</t>
        </is>
      </c>
      <c r="B33" s="21" t="inlineStr">
        <is>
          <t>H8</t>
        </is>
      </c>
      <c r="C33" s="21" t="inlineStr">
        <is>
          <t>Y</t>
        </is>
      </c>
      <c r="D33" s="22" t="n">
        <v>8</v>
      </c>
      <c r="E33" s="23" t="n">
        <v>7.97</v>
      </c>
      <c r="F33" s="23" t="n">
        <v>7.97</v>
      </c>
      <c r="G33" s="23" t="n"/>
      <c r="H33" s="24">
        <f>IF(COUNT(E33:G33)=0,"",AVERAGE(E33:G33))</f>
        <v/>
      </c>
      <c r="I33" s="24">
        <f>IF(H33="","",H33-D33)</f>
        <v/>
      </c>
      <c r="J33" s="24">
        <f>IF(I33="","",ABS(I33))</f>
        <v/>
      </c>
      <c r="K33" s="25">
        <f>IF(I33="","",I33/D33)</f>
        <v/>
      </c>
      <c r="L33" s="26" t="inlineStr">
        <is>
          <t>Internal diameter measured in printer Y direction.</t>
        </is>
      </c>
    </row>
    <row r="34" ht="20.1" customHeight="1" s="38">
      <c r="A34" s="28" t="inlineStr">
        <is>
          <t>Holes</t>
        </is>
      </c>
      <c r="B34" s="21" t="inlineStr">
        <is>
          <t>H10</t>
        </is>
      </c>
      <c r="C34" s="21" t="inlineStr">
        <is>
          <t>X</t>
        </is>
      </c>
      <c r="D34" s="22" t="n">
        <v>10</v>
      </c>
      <c r="E34" s="23" t="n">
        <v>9.9</v>
      </c>
      <c r="F34" s="23" t="n">
        <v>9.91</v>
      </c>
      <c r="G34" s="23" t="n"/>
      <c r="H34" s="24">
        <f>IF(COUNT(E34:G34)=0,"",AVERAGE(E34:G34))</f>
        <v/>
      </c>
      <c r="I34" s="24">
        <f>IF(H34="","",H34-D34)</f>
        <v/>
      </c>
      <c r="J34" s="24">
        <f>IF(I34="","",ABS(I34))</f>
        <v/>
      </c>
      <c r="K34" s="25">
        <f>IF(I34="","",I34/D34)</f>
        <v/>
      </c>
      <c r="L34" s="26" t="inlineStr">
        <is>
          <t>Internal diameter measured in printer X direction.</t>
        </is>
      </c>
    </row>
    <row r="35" ht="20.1" customHeight="1" s="38">
      <c r="A35" s="28" t="inlineStr">
        <is>
          <t>Holes</t>
        </is>
      </c>
      <c r="B35" s="21" t="inlineStr">
        <is>
          <t>H10</t>
        </is>
      </c>
      <c r="C35" s="21" t="inlineStr">
        <is>
          <t>Y</t>
        </is>
      </c>
      <c r="D35" s="22" t="n">
        <v>10</v>
      </c>
      <c r="E35" s="23" t="n">
        <v>10</v>
      </c>
      <c r="F35" s="23" t="n">
        <v>10</v>
      </c>
      <c r="G35" s="23" t="n"/>
      <c r="H35" s="24">
        <f>IF(COUNT(E35:G35)=0,"",AVERAGE(E35:G35))</f>
        <v/>
      </c>
      <c r="I35" s="24">
        <f>IF(H35="","",H35-D35)</f>
        <v/>
      </c>
      <c r="J35" s="24">
        <f>IF(I35="","",ABS(I35))</f>
        <v/>
      </c>
      <c r="K35" s="25">
        <f>IF(I35="","",I35/D35)</f>
        <v/>
      </c>
      <c r="L35" s="26" t="inlineStr">
        <is>
          <t>Internal diameter measured in printer Y direction.</t>
        </is>
      </c>
    </row>
    <row r="36" ht="20.1" customHeight="1" s="38">
      <c r="A36" s="29" t="inlineStr">
        <is>
          <t>Apertures</t>
        </is>
      </c>
      <c r="B36" s="14" t="inlineStr">
        <is>
          <t>A1 Square</t>
        </is>
      </c>
      <c r="C36" s="14" t="inlineStr">
        <is>
          <t>X</t>
        </is>
      </c>
      <c r="D36" s="15" t="n">
        <v>10</v>
      </c>
      <c r="E36" s="16" t="n">
        <v>10</v>
      </c>
      <c r="F36" s="16" t="n">
        <v>10</v>
      </c>
      <c r="G36" s="16" t="n"/>
      <c r="H36" s="17">
        <f>IF(COUNT(E36:G36)=0,"",AVERAGE(E36:G36))</f>
        <v/>
      </c>
      <c r="I36" s="17">
        <f>IF(H36="","",H36-D36)</f>
        <v/>
      </c>
      <c r="J36" s="17">
        <f>IF(I36="","",ABS(I36))</f>
        <v/>
      </c>
      <c r="K36" s="18">
        <f>IF(I36="","",I36/D36)</f>
        <v/>
      </c>
      <c r="L36" s="19" t="inlineStr">
        <is>
          <t>Internal width of square aperture.</t>
        </is>
      </c>
    </row>
    <row r="37" ht="20.1" customHeight="1" s="38">
      <c r="A37" s="30" t="inlineStr">
        <is>
          <t>Apertures</t>
        </is>
      </c>
      <c r="B37" s="21" t="inlineStr">
        <is>
          <t>A1 Square</t>
        </is>
      </c>
      <c r="C37" s="21" t="inlineStr">
        <is>
          <t>Y</t>
        </is>
      </c>
      <c r="D37" s="22" t="n">
        <v>10</v>
      </c>
      <c r="E37" s="23" t="n">
        <v>10.04</v>
      </c>
      <c r="F37" s="23" t="n">
        <v>10.03</v>
      </c>
      <c r="G37" s="23" t="n"/>
      <c r="H37" s="24">
        <f>IF(COUNT(E37:G37)=0,"",AVERAGE(E37:G37))</f>
        <v/>
      </c>
      <c r="I37" s="24">
        <f>IF(H37="","",H37-D37)</f>
        <v/>
      </c>
      <c r="J37" s="24">
        <f>IF(I37="","",ABS(I37))</f>
        <v/>
      </c>
      <c r="K37" s="25">
        <f>IF(I37="","",I37/D37)</f>
        <v/>
      </c>
      <c r="L37" s="26" t="inlineStr">
        <is>
          <t>Internal height of square aperture.</t>
        </is>
      </c>
    </row>
    <row r="38" ht="20.1" customHeight="1" s="38">
      <c r="A38" s="30" t="inlineStr">
        <is>
          <t>Apertures</t>
        </is>
      </c>
      <c r="B38" s="21" t="inlineStr">
        <is>
          <t>A2 Rectangle</t>
        </is>
      </c>
      <c r="C38" s="21" t="inlineStr">
        <is>
          <t>X</t>
        </is>
      </c>
      <c r="D38" s="22" t="n">
        <v>8</v>
      </c>
      <c r="E38" s="23" t="n">
        <v>8.08</v>
      </c>
      <c r="F38" s="23" t="n">
        <v>8.06</v>
      </c>
      <c r="G38" s="23" t="n"/>
      <c r="H38" s="24">
        <f>IF(COUNT(E38:G38)=0,"",AVERAGE(E38:G38))</f>
        <v/>
      </c>
      <c r="I38" s="24">
        <f>IF(H38="","",H38-D38)</f>
        <v/>
      </c>
      <c r="J38" s="24">
        <f>IF(I38="","",ABS(I38))</f>
        <v/>
      </c>
      <c r="K38" s="25">
        <f>IF(I38="","",I38/D38)</f>
        <v/>
      </c>
      <c r="L38" s="26" t="inlineStr">
        <is>
          <t>Internal width of rectangular aperture.</t>
        </is>
      </c>
    </row>
    <row r="39" ht="20.1" customHeight="1" s="38">
      <c r="A39" s="30" t="inlineStr">
        <is>
          <t>Apertures</t>
        </is>
      </c>
      <c r="B39" s="21" t="inlineStr">
        <is>
          <t>A2 Rectangle</t>
        </is>
      </c>
      <c r="C39" s="21" t="inlineStr">
        <is>
          <t>Y</t>
        </is>
      </c>
      <c r="D39" s="22" t="n">
        <v>14</v>
      </c>
      <c r="E39" s="23" t="n">
        <v>14.09</v>
      </c>
      <c r="F39" s="23" t="n">
        <v>14</v>
      </c>
      <c r="G39" s="23" t="n"/>
      <c r="H39" s="24">
        <f>IF(COUNT(E39:G39)=0,"",AVERAGE(E39:G39))</f>
        <v/>
      </c>
      <c r="I39" s="24">
        <f>IF(H39="","",H39-D39)</f>
        <v/>
      </c>
      <c r="J39" s="24">
        <f>IF(I39="","",ABS(I39))</f>
        <v/>
      </c>
      <c r="K39" s="25">
        <f>IF(I39="","",I39/D39)</f>
        <v/>
      </c>
      <c r="L39" s="26" t="inlineStr">
        <is>
          <t>Internal height of rectangular aperture.</t>
        </is>
      </c>
    </row>
    <row r="40" ht="20.1" customHeight="1" s="38">
      <c r="A40" s="31" t="inlineStr">
        <is>
          <t>Pins</t>
        </is>
      </c>
      <c r="B40" s="14" t="inlineStr">
        <is>
          <t>P2</t>
        </is>
      </c>
      <c r="C40" s="14" t="inlineStr">
        <is>
          <t>X</t>
        </is>
      </c>
      <c r="D40" s="15" t="n">
        <v>2</v>
      </c>
      <c r="E40" s="16" t="n">
        <v>1.95</v>
      </c>
      <c r="F40" s="16" t="n">
        <v>1.94</v>
      </c>
      <c r="G40" s="16" t="n"/>
      <c r="H40" s="17">
        <f>IF(COUNT(E40:G40)=0,"",AVERAGE(E40:G40))</f>
        <v/>
      </c>
      <c r="I40" s="17">
        <f>IF(H40="","",H40-D40)</f>
        <v/>
      </c>
      <c r="J40" s="17">
        <f>IF(I40="","",ABS(I40))</f>
        <v/>
      </c>
      <c r="K40" s="18">
        <f>IF(I40="","",I40/D40)</f>
        <v/>
      </c>
      <c r="L40" s="19" t="inlineStr">
        <is>
          <t>External diameter in X at MID plane: 5.0 mm above base top. Reseat caliper for each repeat.</t>
        </is>
      </c>
    </row>
    <row r="41" ht="20.1" customHeight="1" s="38">
      <c r="A41" s="32" t="inlineStr">
        <is>
          <t>Pins</t>
        </is>
      </c>
      <c r="B41" s="21" t="inlineStr">
        <is>
          <t>P2</t>
        </is>
      </c>
      <c r="C41" s="21" t="inlineStr">
        <is>
          <t>Y</t>
        </is>
      </c>
      <c r="D41" s="22" t="n">
        <v>2</v>
      </c>
      <c r="E41" s="23" t="n">
        <v>1.98</v>
      </c>
      <c r="F41" s="23" t="n">
        <v>1.93</v>
      </c>
      <c r="G41" s="23" t="n"/>
      <c r="H41" s="24">
        <f>IF(COUNT(E41:G41)=0,"",AVERAGE(E41:G41))</f>
        <v/>
      </c>
      <c r="I41" s="24">
        <f>IF(H41="","",H41-D41)</f>
        <v/>
      </c>
      <c r="J41" s="24">
        <f>IF(I41="","",ABS(I41))</f>
        <v/>
      </c>
      <c r="K41" s="25">
        <f>IF(I41="","",I41/D41)</f>
        <v/>
      </c>
      <c r="L41" s="26" t="inlineStr">
        <is>
          <t>External diameter in Y at MID plane: 5.0 mm above base top. Reseat caliper for each repeat.</t>
        </is>
      </c>
    </row>
    <row r="42" ht="20.1" customHeight="1" s="38">
      <c r="A42" s="32" t="inlineStr">
        <is>
          <t>Pins</t>
        </is>
      </c>
      <c r="B42" s="21" t="inlineStr">
        <is>
          <t>P3</t>
        </is>
      </c>
      <c r="C42" s="21" t="inlineStr">
        <is>
          <t>X</t>
        </is>
      </c>
      <c r="D42" s="22" t="n">
        <v>3</v>
      </c>
      <c r="E42" s="23" t="n">
        <v>2.88</v>
      </c>
      <c r="F42" s="23" t="n">
        <v>2.87</v>
      </c>
      <c r="G42" s="23" t="n"/>
      <c r="H42" s="24">
        <f>IF(COUNT(E42:G42)=0,"",AVERAGE(E42:G42))</f>
        <v/>
      </c>
      <c r="I42" s="24">
        <f>IF(H42="","",H42-D42)</f>
        <v/>
      </c>
      <c r="J42" s="24">
        <f>IF(I42="","",ABS(I42))</f>
        <v/>
      </c>
      <c r="K42" s="25">
        <f>IF(I42="","",I42/D42)</f>
        <v/>
      </c>
      <c r="L42" s="26" t="inlineStr">
        <is>
          <t>External diameter in X at MID plane: 5.0 mm above base top. Reseat caliper for each repeat.</t>
        </is>
      </c>
    </row>
    <row r="43" ht="20.1" customHeight="1" s="38">
      <c r="A43" s="32" t="inlineStr">
        <is>
          <t>Pins</t>
        </is>
      </c>
      <c r="B43" s="21" t="inlineStr">
        <is>
          <t>P3</t>
        </is>
      </c>
      <c r="C43" s="21" t="inlineStr">
        <is>
          <t>Y</t>
        </is>
      </c>
      <c r="D43" s="22" t="n">
        <v>3</v>
      </c>
      <c r="E43" s="23" t="n">
        <v>3</v>
      </c>
      <c r="F43" s="23" t="n">
        <v>3</v>
      </c>
      <c r="G43" s="23" t="n"/>
      <c r="H43" s="24">
        <f>IF(COUNT(E43:G43)=0,"",AVERAGE(E43:G43))</f>
        <v/>
      </c>
      <c r="I43" s="24">
        <f>IF(H43="","",H43-D43)</f>
        <v/>
      </c>
      <c r="J43" s="24">
        <f>IF(I43="","",ABS(I43))</f>
        <v/>
      </c>
      <c r="K43" s="25">
        <f>IF(I43="","",I43/D43)</f>
        <v/>
      </c>
      <c r="L43" s="26" t="inlineStr">
        <is>
          <t>External diameter in Y at MID plane: 5.0 mm above base top. Reseat caliper for each repeat.</t>
        </is>
      </c>
    </row>
    <row r="44" ht="20.1" customHeight="1" s="38">
      <c r="A44" s="32" t="inlineStr">
        <is>
          <t>Pins</t>
        </is>
      </c>
      <c r="B44" s="21" t="inlineStr">
        <is>
          <t>P4</t>
        </is>
      </c>
      <c r="C44" s="21" t="inlineStr">
        <is>
          <t>X</t>
        </is>
      </c>
      <c r="D44" s="22" t="n">
        <v>4</v>
      </c>
      <c r="E44" s="23" t="n">
        <v>3.88</v>
      </c>
      <c r="F44" s="23" t="n">
        <v>3.87</v>
      </c>
      <c r="G44" s="23" t="n"/>
      <c r="H44" s="24">
        <f>IF(COUNT(E44:G44)=0,"",AVERAGE(E44:G44))</f>
        <v/>
      </c>
      <c r="I44" s="24">
        <f>IF(H44="","",H44-D44)</f>
        <v/>
      </c>
      <c r="J44" s="24">
        <f>IF(I44="","",ABS(I44))</f>
        <v/>
      </c>
      <c r="K44" s="25">
        <f>IF(I44="","",I44/D44)</f>
        <v/>
      </c>
      <c r="L44" s="26" t="inlineStr">
        <is>
          <t>External diameter in X at MID plane: 5.0 mm above base top. Reseat caliper for each repeat.</t>
        </is>
      </c>
    </row>
    <row r="45" ht="20.1" customHeight="1" s="38">
      <c r="A45" s="32" t="inlineStr">
        <is>
          <t>Pins</t>
        </is>
      </c>
      <c r="B45" s="21" t="inlineStr">
        <is>
          <t>P4</t>
        </is>
      </c>
      <c r="C45" s="21" t="inlineStr">
        <is>
          <t>Y</t>
        </is>
      </c>
      <c r="D45" s="22" t="n">
        <v>4</v>
      </c>
      <c r="E45" s="23" t="n">
        <v>4</v>
      </c>
      <c r="F45" s="23" t="n">
        <v>4.01</v>
      </c>
      <c r="G45" s="23" t="n"/>
      <c r="H45" s="24">
        <f>IF(COUNT(E45:G45)=0,"",AVERAGE(E45:G45))</f>
        <v/>
      </c>
      <c r="I45" s="24">
        <f>IF(H45="","",H45-D45)</f>
        <v/>
      </c>
      <c r="J45" s="24">
        <f>IF(I45="","",ABS(I45))</f>
        <v/>
      </c>
      <c r="K45" s="25">
        <f>IF(I45="","",I45/D45)</f>
        <v/>
      </c>
      <c r="L45" s="26" t="inlineStr">
        <is>
          <t>External diameter in Y at MID plane: 5.0 mm above base top. Reseat caliper for each repeat.</t>
        </is>
      </c>
    </row>
    <row r="46" ht="20.1" customHeight="1" s="38">
      <c r="A46" s="32" t="inlineStr">
        <is>
          <t>Pins</t>
        </is>
      </c>
      <c r="B46" s="21" t="inlineStr">
        <is>
          <t>P5</t>
        </is>
      </c>
      <c r="C46" s="21" t="inlineStr">
        <is>
          <t>X</t>
        </is>
      </c>
      <c r="D46" s="22" t="n">
        <v>5</v>
      </c>
      <c r="E46" s="23" t="n">
        <v>4.86</v>
      </c>
      <c r="F46" s="23" t="n">
        <v>4.85</v>
      </c>
      <c r="G46" s="23" t="n"/>
      <c r="H46" s="24">
        <f>IF(COUNT(E46:G46)=0,"",AVERAGE(E46:G46))</f>
        <v/>
      </c>
      <c r="I46" s="24">
        <f>IF(H46="","",H46-D46)</f>
        <v/>
      </c>
      <c r="J46" s="24">
        <f>IF(I46="","",ABS(I46))</f>
        <v/>
      </c>
      <c r="K46" s="25">
        <f>IF(I46="","",I46/D46)</f>
        <v/>
      </c>
      <c r="L46" s="26" t="inlineStr">
        <is>
          <t>External diameter in X at MID plane: 5.0 mm above base top. Reseat caliper for each repeat.</t>
        </is>
      </c>
    </row>
    <row r="47" ht="20.1" customHeight="1" s="38">
      <c r="A47" s="32" t="inlineStr">
        <is>
          <t>Pins</t>
        </is>
      </c>
      <c r="B47" s="21" t="inlineStr">
        <is>
          <t>P5</t>
        </is>
      </c>
      <c r="C47" s="21" t="inlineStr">
        <is>
          <t>Y</t>
        </is>
      </c>
      <c r="D47" s="22" t="n">
        <v>5</v>
      </c>
      <c r="E47" s="23" t="n">
        <v>5.07</v>
      </c>
      <c r="F47" s="23" t="n">
        <v>5.04</v>
      </c>
      <c r="G47" s="23" t="n"/>
      <c r="H47" s="24">
        <f>IF(COUNT(E47:G47)=0,"",AVERAGE(E47:G47))</f>
        <v/>
      </c>
      <c r="I47" s="24">
        <f>IF(H47="","",H47-D47)</f>
        <v/>
      </c>
      <c r="J47" s="24">
        <f>IF(I47="","",ABS(I47))</f>
        <v/>
      </c>
      <c r="K47" s="25">
        <f>IF(I47="","",I47/D47)</f>
        <v/>
      </c>
      <c r="L47" s="26" t="inlineStr">
        <is>
          <t>External diameter in Y at MID plane: 5.0 mm above base top. Reseat caliper for each repeat.</t>
        </is>
      </c>
    </row>
    <row r="48" ht="20.1" customHeight="1" s="38">
      <c r="A48" s="32" t="inlineStr">
        <is>
          <t>Pins</t>
        </is>
      </c>
      <c r="B48" s="21" t="inlineStr">
        <is>
          <t>P6</t>
        </is>
      </c>
      <c r="C48" s="21" t="inlineStr">
        <is>
          <t>X</t>
        </is>
      </c>
      <c r="D48" s="22" t="n">
        <v>6</v>
      </c>
      <c r="E48" s="23" t="n">
        <v>5.98</v>
      </c>
      <c r="F48" s="23" t="n">
        <v>5.99</v>
      </c>
      <c r="G48" s="23" t="n"/>
      <c r="H48" s="24">
        <f>IF(COUNT(E48:G48)=0,"",AVERAGE(E48:G48))</f>
        <v/>
      </c>
      <c r="I48" s="24">
        <f>IF(H48="","",H48-D48)</f>
        <v/>
      </c>
      <c r="J48" s="24">
        <f>IF(I48="","",ABS(I48))</f>
        <v/>
      </c>
      <c r="K48" s="25">
        <f>IF(I48="","",I48/D48)</f>
        <v/>
      </c>
      <c r="L48" s="26" t="inlineStr">
        <is>
          <t>External diameter in X at MID plane: 5.0 mm above base top. Reseat caliper for each repeat.</t>
        </is>
      </c>
    </row>
    <row r="49" ht="20.1" customHeight="1" s="38">
      <c r="A49" s="32" t="inlineStr">
        <is>
          <t>Pins</t>
        </is>
      </c>
      <c r="B49" s="21" t="inlineStr">
        <is>
          <t>P6</t>
        </is>
      </c>
      <c r="C49" s="21" t="inlineStr">
        <is>
          <t>Y</t>
        </is>
      </c>
      <c r="D49" s="22" t="n">
        <v>6</v>
      </c>
      <c r="E49" s="23" t="n">
        <v>5.96</v>
      </c>
      <c r="F49" s="23" t="n">
        <v>5.97</v>
      </c>
      <c r="G49" s="23" t="n"/>
      <c r="H49" s="24">
        <f>IF(COUNT(E49:G49)=0,"",AVERAGE(E49:G49))</f>
        <v/>
      </c>
      <c r="I49" s="24">
        <f>IF(H49="","",H49-D49)</f>
        <v/>
      </c>
      <c r="J49" s="24">
        <f>IF(I49="","",ABS(I49))</f>
        <v/>
      </c>
      <c r="K49" s="25">
        <f>IF(I49="","",I49/D49)</f>
        <v/>
      </c>
      <c r="L49" s="26" t="inlineStr">
        <is>
          <t>External diameter in Y at MID plane: 5.0 mm above base top. Reseat caliper for each repeat.</t>
        </is>
      </c>
    </row>
    <row r="50" ht="20.1" customHeight="1" s="38">
      <c r="A50" s="32" t="inlineStr">
        <is>
          <t>Pins</t>
        </is>
      </c>
      <c r="B50" s="21" t="inlineStr">
        <is>
          <t>P8</t>
        </is>
      </c>
      <c r="C50" s="21" t="inlineStr">
        <is>
          <t>X</t>
        </is>
      </c>
      <c r="D50" s="22" t="n">
        <v>8</v>
      </c>
      <c r="E50" s="23" t="n">
        <v>7.86</v>
      </c>
      <c r="F50" s="23" t="n">
        <v>7.88</v>
      </c>
      <c r="G50" s="23" t="n"/>
      <c r="H50" s="24">
        <f>IF(COUNT(E50:G50)=0,"",AVERAGE(E50:G50))</f>
        <v/>
      </c>
      <c r="I50" s="24">
        <f>IF(H50="","",H50-D50)</f>
        <v/>
      </c>
      <c r="J50" s="24">
        <f>IF(I50="","",ABS(I50))</f>
        <v/>
      </c>
      <c r="K50" s="25">
        <f>IF(I50="","",I50/D50)</f>
        <v/>
      </c>
      <c r="L50" s="26" t="inlineStr">
        <is>
          <t>External diameter in X at MID plane: 5.0 mm above base top. Reseat caliper for each repeat.</t>
        </is>
      </c>
    </row>
    <row r="51" ht="20.1" customHeight="1" s="38">
      <c r="A51" s="32" t="inlineStr">
        <is>
          <t>Pins</t>
        </is>
      </c>
      <c r="B51" s="21" t="inlineStr">
        <is>
          <t>P8</t>
        </is>
      </c>
      <c r="C51" s="21" t="inlineStr">
        <is>
          <t>Y</t>
        </is>
      </c>
      <c r="D51" s="22" t="n">
        <v>8</v>
      </c>
      <c r="E51" s="23" t="n">
        <v>7.89</v>
      </c>
      <c r="F51" s="23" t="n">
        <v>7.89</v>
      </c>
      <c r="G51" s="23" t="n"/>
      <c r="H51" s="24">
        <f>IF(COUNT(E51:G51)=0,"",AVERAGE(E51:G51))</f>
        <v/>
      </c>
      <c r="I51" s="24">
        <f>IF(H51="","",H51-D51)</f>
        <v/>
      </c>
      <c r="J51" s="24">
        <f>IF(I51="","",ABS(I51))</f>
        <v/>
      </c>
      <c r="K51" s="25">
        <f>IF(I51="","",I51/D51)</f>
        <v/>
      </c>
      <c r="L51" s="26" t="inlineStr">
        <is>
          <t>External diameter in Y at MID plane: 5.0 mm above base top. Reseat caliper for each repeat.</t>
        </is>
      </c>
    </row>
    <row r="52" ht="20.1" customHeight="1" s="38">
      <c r="A52" s="32" t="inlineStr">
        <is>
          <t>Pins</t>
        </is>
      </c>
      <c r="B52" s="21" t="inlineStr">
        <is>
          <t>P10</t>
        </is>
      </c>
      <c r="C52" s="21" t="inlineStr">
        <is>
          <t>X</t>
        </is>
      </c>
      <c r="D52" s="22" t="n">
        <v>10</v>
      </c>
      <c r="E52" s="23" t="n">
        <v>9.85</v>
      </c>
      <c r="F52" s="23" t="n">
        <v>9.85</v>
      </c>
      <c r="G52" s="23" t="n"/>
      <c r="H52" s="24">
        <f>IF(COUNT(E52:G52)=0,"",AVERAGE(E52:G52))</f>
        <v/>
      </c>
      <c r="I52" s="24">
        <f>IF(H52="","",H52-D52)</f>
        <v/>
      </c>
      <c r="J52" s="24">
        <f>IF(I52="","",ABS(I52))</f>
        <v/>
      </c>
      <c r="K52" s="25">
        <f>IF(I52="","",I52/D52)</f>
        <v/>
      </c>
      <c r="L52" s="26" t="inlineStr">
        <is>
          <t>External diameter in X at MID plane: 5.0 mm above base top. Reseat caliper for each repeat.</t>
        </is>
      </c>
    </row>
    <row r="53" ht="20.1" customHeight="1" s="38">
      <c r="A53" s="32" t="inlineStr">
        <is>
          <t>Pins</t>
        </is>
      </c>
      <c r="B53" s="21" t="inlineStr">
        <is>
          <t>P10</t>
        </is>
      </c>
      <c r="C53" s="21" t="inlineStr">
        <is>
          <t>Y</t>
        </is>
      </c>
      <c r="D53" s="22" t="n">
        <v>10</v>
      </c>
      <c r="E53" s="23" t="n">
        <v>9.9</v>
      </c>
      <c r="F53" s="23" t="n">
        <v>9.91</v>
      </c>
      <c r="G53" s="23" t="n"/>
      <c r="H53" s="24">
        <f>IF(COUNT(E53:G53)=0,"",AVERAGE(E53:G53))</f>
        <v/>
      </c>
      <c r="I53" s="24">
        <f>IF(H53="","",H53-D53)</f>
        <v/>
      </c>
      <c r="J53" s="24">
        <f>IF(I53="","",ABS(I53))</f>
        <v/>
      </c>
      <c r="K53" s="25">
        <f>IF(I53="","",I53/D53)</f>
        <v/>
      </c>
      <c r="L53" s="26" t="inlineStr">
        <is>
          <t>External diameter in Y at MID plane: 5.0 mm above base top. Reseat caliper for each repeat.</t>
        </is>
      </c>
    </row>
    <row r="54" ht="20.1" customHeight="1" s="38">
      <c r="A54" s="33" t="inlineStr">
        <is>
          <t>Walls</t>
        </is>
      </c>
      <c r="B54" s="14" t="inlineStr">
        <is>
          <t>W0.4</t>
        </is>
      </c>
      <c r="C54" s="14" t="inlineStr">
        <is>
          <t>Thickness</t>
        </is>
      </c>
      <c r="D54" s="15" t="n">
        <v>0.4</v>
      </c>
      <c r="E54" s="16" t="n">
        <v>0.6899999999999999</v>
      </c>
      <c r="F54" s="16" t="n">
        <v>0.6899999999999999</v>
      </c>
      <c r="G54" s="16" t="n"/>
      <c r="H54" s="17">
        <f>IF(COUNT(E54:G54)=0,"",AVERAGE(E54:G54))</f>
        <v/>
      </c>
      <c r="I54" s="17">
        <f>IF(H54="","",H54-D54)</f>
        <v/>
      </c>
      <c r="J54" s="17">
        <f>IF(I54="","",ABS(I54))</f>
        <v/>
      </c>
      <c r="K54" s="18">
        <f>IF(I54="","",I54/D54)</f>
        <v/>
      </c>
      <c r="L54" s="19" t="inlineStr">
        <is>
          <t>Wall thickness at mid-length, upper half, away from base junction.</t>
        </is>
      </c>
    </row>
    <row r="55" ht="20.1" customHeight="1" s="38">
      <c r="A55" s="34" t="inlineStr">
        <is>
          <t>Walls</t>
        </is>
      </c>
      <c r="B55" s="21" t="inlineStr">
        <is>
          <t>W0.6</t>
        </is>
      </c>
      <c r="C55" s="21" t="inlineStr">
        <is>
          <t>Thickness</t>
        </is>
      </c>
      <c r="D55" s="22" t="n">
        <v>0.6</v>
      </c>
      <c r="E55" s="23" t="n">
        <v>0.79</v>
      </c>
      <c r="F55" s="23" t="n">
        <v>0.8100000000000001</v>
      </c>
      <c r="G55" s="23" t="n"/>
      <c r="H55" s="24">
        <f>IF(COUNT(E55:G55)=0,"",AVERAGE(E55:G55))</f>
        <v/>
      </c>
      <c r="I55" s="24">
        <f>IF(H55="","",H55-D55)</f>
        <v/>
      </c>
      <c r="J55" s="24">
        <f>IF(I55="","",ABS(I55))</f>
        <v/>
      </c>
      <c r="K55" s="25">
        <f>IF(I55="","",I55/D55)</f>
        <v/>
      </c>
      <c r="L55" s="26" t="inlineStr">
        <is>
          <t>Wall thickness at mid-length, upper half, away from base junction.</t>
        </is>
      </c>
    </row>
    <row r="56" ht="20.1" customHeight="1" s="38">
      <c r="A56" s="34" t="inlineStr">
        <is>
          <t>Walls</t>
        </is>
      </c>
      <c r="B56" s="21" t="inlineStr">
        <is>
          <t>W0.8</t>
        </is>
      </c>
      <c r="C56" s="21" t="inlineStr">
        <is>
          <t>Thickness</t>
        </is>
      </c>
      <c r="D56" s="22" t="n">
        <v>0.8</v>
      </c>
      <c r="E56" s="23" t="n">
        <v>0.86</v>
      </c>
      <c r="F56" s="23" t="n">
        <v>0.85</v>
      </c>
      <c r="G56" s="23" t="n"/>
      <c r="H56" s="24">
        <f>IF(COUNT(E56:G56)=0,"",AVERAGE(E56:G56))</f>
        <v/>
      </c>
      <c r="I56" s="24">
        <f>IF(H56="","",H56-D56)</f>
        <v/>
      </c>
      <c r="J56" s="24">
        <f>IF(I56="","",ABS(I56))</f>
        <v/>
      </c>
      <c r="K56" s="25">
        <f>IF(I56="","",I56/D56)</f>
        <v/>
      </c>
      <c r="L56" s="26" t="inlineStr">
        <is>
          <t>Wall thickness at mid-length, upper half, away from base junction.</t>
        </is>
      </c>
    </row>
    <row r="57" ht="20.1" customHeight="1" s="38">
      <c r="A57" s="34" t="inlineStr">
        <is>
          <t>Walls</t>
        </is>
      </c>
      <c r="B57" s="21" t="inlineStr">
        <is>
          <t>W1.0</t>
        </is>
      </c>
      <c r="C57" s="21" t="inlineStr">
        <is>
          <t>Thickness</t>
        </is>
      </c>
      <c r="D57" s="22" t="n">
        <v>1</v>
      </c>
      <c r="E57" s="23" t="n">
        <v>0.97</v>
      </c>
      <c r="F57" s="23" t="n">
        <v>0.98</v>
      </c>
      <c r="G57" s="23" t="n"/>
      <c r="H57" s="24">
        <f>IF(COUNT(E57:G57)=0,"",AVERAGE(E57:G57))</f>
        <v/>
      </c>
      <c r="I57" s="24">
        <f>IF(H57="","",H57-D57)</f>
        <v/>
      </c>
      <c r="J57" s="24">
        <f>IF(I57="","",ABS(I57))</f>
        <v/>
      </c>
      <c r="K57" s="25">
        <f>IF(I57="","",I57/D57)</f>
        <v/>
      </c>
      <c r="L57" s="26" t="inlineStr">
        <is>
          <t>Wall thickness at mid-length, upper half, away from base junction.</t>
        </is>
      </c>
    </row>
    <row r="58" ht="20.1" customHeight="1" s="38">
      <c r="A58" s="34" t="inlineStr">
        <is>
          <t>Walls</t>
        </is>
      </c>
      <c r="B58" s="21" t="inlineStr">
        <is>
          <t>W1.2</t>
        </is>
      </c>
      <c r="C58" s="21" t="inlineStr">
        <is>
          <t>Thickness</t>
        </is>
      </c>
      <c r="D58" s="22" t="n">
        <v>1.2</v>
      </c>
      <c r="E58" s="23" t="n">
        <v>1.14</v>
      </c>
      <c r="F58" s="23" t="n">
        <v>1.15</v>
      </c>
      <c r="G58" s="23" t="n"/>
      <c r="H58" s="24">
        <f>IF(COUNT(E58:G58)=0,"",AVERAGE(E58:G58))</f>
        <v/>
      </c>
      <c r="I58" s="24">
        <f>IF(H58="","",H58-D58)</f>
        <v/>
      </c>
      <c r="J58" s="24">
        <f>IF(I58="","",ABS(I58))</f>
        <v/>
      </c>
      <c r="K58" s="25">
        <f>IF(I58="","",I58/D58)</f>
        <v/>
      </c>
      <c r="L58" s="26" t="inlineStr">
        <is>
          <t>Wall thickness at mid-length, upper half, away from base junction.</t>
        </is>
      </c>
    </row>
    <row r="59" ht="20.1" customHeight="1" s="38">
      <c r="A59" s="35" t="inlineStr">
        <is>
          <t>Reference</t>
        </is>
      </c>
      <c r="B59" s="14" t="inlineStr">
        <is>
          <t>RB</t>
        </is>
      </c>
      <c r="C59" s="14" t="inlineStr">
        <is>
          <t>X</t>
        </is>
      </c>
      <c r="D59" s="15" t="n">
        <v>20</v>
      </c>
      <c r="E59" s="16" t="n">
        <v>19.94</v>
      </c>
      <c r="F59" s="16" t="n">
        <v>19.95</v>
      </c>
      <c r="G59" s="16" t="n"/>
      <c r="H59" s="17">
        <f>IF(COUNT(E59:G59)=0,"",AVERAGE(E59:G59))</f>
        <v/>
      </c>
      <c r="I59" s="17">
        <f>IF(H59="","",H59-D59)</f>
        <v/>
      </c>
      <c r="J59" s="17">
        <f>IF(I59="","",ABS(I59))</f>
        <v/>
      </c>
      <c r="K59" s="18">
        <f>IF(I59="","",I59/D59)</f>
        <v/>
      </c>
      <c r="L59" s="19" t="inlineStr">
        <is>
          <t>Reference block X dimension.</t>
        </is>
      </c>
    </row>
    <row r="60" ht="20.1" customHeight="1" s="38">
      <c r="A60" s="36" t="inlineStr">
        <is>
          <t>Reference</t>
        </is>
      </c>
      <c r="B60" s="21" t="inlineStr">
        <is>
          <t>RB</t>
        </is>
      </c>
      <c r="C60" s="21" t="inlineStr">
        <is>
          <t>Y</t>
        </is>
      </c>
      <c r="D60" s="22" t="n">
        <v>20</v>
      </c>
      <c r="E60" s="23" t="n">
        <v>19.91</v>
      </c>
      <c r="F60" s="23" t="n">
        <v>19.92</v>
      </c>
      <c r="G60" s="23" t="n"/>
      <c r="H60" s="24">
        <f>IF(COUNT(E60:G60)=0,"",AVERAGE(E60:G60))</f>
        <v/>
      </c>
      <c r="I60" s="24">
        <f>IF(H60="","",H60-D60)</f>
        <v/>
      </c>
      <c r="J60" s="24">
        <f>IF(I60="","",ABS(I60))</f>
        <v/>
      </c>
      <c r="K60" s="25">
        <f>IF(I60="","",I60/D60)</f>
        <v/>
      </c>
      <c r="L60" s="26" t="inlineStr">
        <is>
          <t>Reference block Y dimension.</t>
        </is>
      </c>
    </row>
    <row r="61" ht="20.1" customHeight="1" s="38">
      <c r="A61" s="36" t="inlineStr">
        <is>
          <t>Reference</t>
        </is>
      </c>
      <c r="B61" s="21" t="inlineStr">
        <is>
          <t>RB</t>
        </is>
      </c>
      <c r="C61" s="21" t="inlineStr">
        <is>
          <t>Z</t>
        </is>
      </c>
      <c r="D61" s="22" t="n">
        <v>10</v>
      </c>
      <c r="E61" s="23" t="n">
        <v>10.09</v>
      </c>
      <c r="F61" s="23" t="n">
        <v>10.08</v>
      </c>
      <c r="G61" s="23" t="n"/>
      <c r="H61" s="24">
        <f>IF(COUNT(E61:G61)=0,"",AVERAGE(E61:G61))</f>
        <v/>
      </c>
      <c r="I61" s="24">
        <f>IF(H61="","",H61-D61)</f>
        <v/>
      </c>
      <c r="J61" s="24">
        <f>IF(I61="","",ABS(I61))</f>
        <v/>
      </c>
      <c r="K61" s="25">
        <f>IF(I61="","",I61/D61)</f>
        <v/>
      </c>
      <c r="L61" s="26" t="inlineStr">
        <is>
          <t>Base top to reference block top.</t>
        </is>
      </c>
    </row>
    <row r="62" ht="20.1" customHeight="1" s="38">
      <c r="A62" s="36" t="inlineStr">
        <is>
          <t>Reference</t>
        </is>
      </c>
      <c r="B62" s="21" t="inlineStr">
        <is>
          <t>LB</t>
        </is>
      </c>
      <c r="C62" s="21" t="inlineStr">
        <is>
          <t>X</t>
        </is>
      </c>
      <c r="D62" s="22" t="n">
        <v>40</v>
      </c>
      <c r="E62" s="23" t="n">
        <v>39.93</v>
      </c>
      <c r="F62" s="23" t="n">
        <v>39.9</v>
      </c>
      <c r="G62" s="23" t="n"/>
      <c r="H62" s="24">
        <f>IF(COUNT(E62:G62)=0,"",AVERAGE(E62:G62))</f>
        <v/>
      </c>
      <c r="I62" s="24">
        <f>IF(H62="","",H62-D62)</f>
        <v/>
      </c>
      <c r="J62" s="24">
        <f>IF(I62="","",ABS(I62))</f>
        <v/>
      </c>
      <c r="K62" s="25">
        <f>IF(I62="","",I62/D62)</f>
        <v/>
      </c>
      <c r="L62" s="26" t="inlineStr">
        <is>
          <t>Long-span bar X length across end faces.</t>
        </is>
      </c>
    </row>
    <row r="63" ht="20.1" customHeight="1" s="38">
      <c r="A63" s="33" t="inlineStr">
        <is>
          <t>Z Edge</t>
        </is>
      </c>
      <c r="B63" s="14" t="inlineStr">
        <is>
          <t>Z1</t>
        </is>
      </c>
      <c r="C63" s="14" t="inlineStr">
        <is>
          <t>Height</t>
        </is>
      </c>
      <c r="D63" s="15" t="n">
        <v>1</v>
      </c>
      <c r="E63" s="16" t="n">
        <v>4.08</v>
      </c>
      <c r="F63" s="16" t="n">
        <v>4.09</v>
      </c>
      <c r="G63" s="16" t="n"/>
      <c r="H63" s="17">
        <f>IF(COUNT(E63:G63)=0,"",AVERAGE(E63:G63)-$H$15)</f>
        <v/>
      </c>
      <c r="I63" s="17">
        <f>IF(H63="","",H63-D63)</f>
        <v/>
      </c>
      <c r="J63" s="17">
        <f>IF(I63="","",ABS(I63))</f>
        <v/>
      </c>
      <c r="K63" s="18">
        <f>IF(I63="","",I63/D63)</f>
        <v/>
      </c>
      <c r="L63" s="19" t="inlineStr">
        <is>
          <t>Enter TOTAL thickness from coupon underside to pad top; workbook subtracts measured base thickness.</t>
        </is>
      </c>
    </row>
    <row r="64" ht="20.1" customHeight="1" s="38">
      <c r="A64" s="34" t="inlineStr">
        <is>
          <t>Z Edge</t>
        </is>
      </c>
      <c r="B64" s="21" t="inlineStr">
        <is>
          <t>Z2</t>
        </is>
      </c>
      <c r="C64" s="21" t="inlineStr">
        <is>
          <t>Height</t>
        </is>
      </c>
      <c r="D64" s="22" t="n">
        <v>2</v>
      </c>
      <c r="E64" s="23" t="n">
        <v>5.04</v>
      </c>
      <c r="F64" s="23" t="n">
        <v>5.02</v>
      </c>
      <c r="G64" s="23" t="n"/>
      <c r="H64" s="24">
        <f>IF(COUNT(E64:G64)=0,"",AVERAGE(E64:G64)-$H$15)</f>
        <v/>
      </c>
      <c r="I64" s="24">
        <f>IF(H64="","",H64-D64)</f>
        <v/>
      </c>
      <c r="J64" s="24">
        <f>IF(I64="","",ABS(I64))</f>
        <v/>
      </c>
      <c r="K64" s="25">
        <f>IF(I64="","",I64/D64)</f>
        <v/>
      </c>
      <c r="L64" s="26" t="inlineStr">
        <is>
          <t>Enter TOTAL thickness from coupon underside to pad top; workbook subtracts measured base thickness.</t>
        </is>
      </c>
    </row>
    <row r="65" ht="20.1" customHeight="1" s="38">
      <c r="A65" s="34" t="inlineStr">
        <is>
          <t>Z Edge</t>
        </is>
      </c>
      <c r="B65" s="21" t="inlineStr">
        <is>
          <t>Z4</t>
        </is>
      </c>
      <c r="C65" s="21" t="inlineStr">
        <is>
          <t>Height</t>
        </is>
      </c>
      <c r="D65" s="22" t="n">
        <v>4</v>
      </c>
      <c r="E65" s="23" t="n">
        <v>7.05</v>
      </c>
      <c r="F65" s="23" t="n">
        <v>7.03</v>
      </c>
      <c r="G65" s="23" t="n"/>
      <c r="H65" s="24">
        <f>IF(COUNT(E65:G65)=0,"",AVERAGE(E65:G65)-$H$15)</f>
        <v/>
      </c>
      <c r="I65" s="24">
        <f>IF(H65="","",H65-D65)</f>
        <v/>
      </c>
      <c r="J65" s="24">
        <f>IF(I65="","",ABS(I65))</f>
        <v/>
      </c>
      <c r="K65" s="25">
        <f>IF(I65="","",I65/D65)</f>
        <v/>
      </c>
      <c r="L65" s="26" t="inlineStr">
        <is>
          <t>Enter TOTAL thickness from coupon underside to pad top; workbook subtracts measured base thickness.</t>
        </is>
      </c>
    </row>
    <row r="66" ht="20.1" customHeight="1" s="38">
      <c r="A66" s="34" t="inlineStr">
        <is>
          <t>Z Edge</t>
        </is>
      </c>
      <c r="B66" s="21" t="inlineStr">
        <is>
          <t>Z6</t>
        </is>
      </c>
      <c r="C66" s="21" t="inlineStr">
        <is>
          <t>Height</t>
        </is>
      </c>
      <c r="D66" s="22" t="n">
        <v>6</v>
      </c>
      <c r="E66" s="23" t="n">
        <v>9.09</v>
      </c>
      <c r="F66" s="23" t="n">
        <v>9.1</v>
      </c>
      <c r="G66" s="23" t="n"/>
      <c r="H66" s="24">
        <f>IF(COUNT(E66:G66)=0,"",AVERAGE(E66:G66)-$H$15)</f>
        <v/>
      </c>
      <c r="I66" s="24">
        <f>IF(H66="","",H66-D66)</f>
        <v/>
      </c>
      <c r="J66" s="24">
        <f>IF(I66="","",ABS(I66))</f>
        <v/>
      </c>
      <c r="K66" s="25">
        <f>IF(I66="","",I66/D66)</f>
        <v/>
      </c>
      <c r="L66" s="26" t="inlineStr">
        <is>
          <t>Enter TOTAL thickness from coupon underside to pad top; workbook subtracts measured base thickness.</t>
        </is>
      </c>
    </row>
    <row r="67" ht="20.1" customHeight="1" s="38">
      <c r="A67" s="34" t="inlineStr">
        <is>
          <t>Z Edge</t>
        </is>
      </c>
      <c r="B67" s="21" t="inlineStr">
        <is>
          <t>Z10</t>
        </is>
      </c>
      <c r="C67" s="21" t="inlineStr">
        <is>
          <t>Height</t>
        </is>
      </c>
      <c r="D67" s="22" t="n">
        <v>10</v>
      </c>
      <c r="E67" s="23" t="n">
        <v>13.09</v>
      </c>
      <c r="F67" s="23" t="n">
        <v>13.08</v>
      </c>
      <c r="G67" s="23" t="n"/>
      <c r="H67" s="24">
        <f>IF(COUNT(E67:G67)=0,"",AVERAGE(E67:G67)-$H$15)</f>
        <v/>
      </c>
      <c r="I67" s="24">
        <f>IF(H67="","",H67-D67)</f>
        <v/>
      </c>
      <c r="J67" s="24">
        <f>IF(I67="","",ABS(I67))</f>
        <v/>
      </c>
      <c r="K67" s="25">
        <f>IF(I67="","",I67/D67)</f>
        <v/>
      </c>
      <c r="L67" s="26" t="inlineStr">
        <is>
          <t>Enter TOTAL thickness from coupon underside to pad top; workbook subtracts measured base thickness.</t>
        </is>
      </c>
    </row>
    <row r="68" ht="20.1" customHeight="1" s="38">
      <c r="A68" s="27" t="inlineStr">
        <is>
          <t>Round boss</t>
        </is>
      </c>
      <c r="B68" s="14" t="inlineStr">
        <is>
          <t>R20</t>
        </is>
      </c>
      <c r="C68" s="14" t="inlineStr">
        <is>
          <t>X</t>
        </is>
      </c>
      <c r="D68" s="15" t="n">
        <v>20</v>
      </c>
      <c r="E68" s="16" t="n">
        <v>19.76</v>
      </c>
      <c r="F68" s="16" t="n">
        <v>19.77</v>
      </c>
      <c r="G68" s="16" t="n"/>
      <c r="H68" s="17">
        <f>IF(COUNT(E68:G68)=0,"",AVERAGE(E68:G68))</f>
        <v/>
      </c>
      <c r="I68" s="17">
        <f>IF(H68="","",H68-D68)</f>
        <v/>
      </c>
      <c r="J68" s="17">
        <f>IF(I68="","",ABS(I68))</f>
        <v/>
      </c>
      <c r="K68" s="18">
        <f>IF(I68="","",I68/D68)</f>
        <v/>
      </c>
      <c r="L68" s="19" t="inlineStr">
        <is>
          <t>Diameter at MID plane: 5.0 mm above base top, printer X direction.</t>
        </is>
      </c>
    </row>
    <row r="69" ht="20.1" customHeight="1" s="38">
      <c r="A69" s="28" t="inlineStr">
        <is>
          <t>Round boss</t>
        </is>
      </c>
      <c r="B69" s="21" t="inlineStr">
        <is>
          <t>R20</t>
        </is>
      </c>
      <c r="C69" s="21" t="inlineStr">
        <is>
          <t>Y</t>
        </is>
      </c>
      <c r="D69" s="22" t="n">
        <v>20</v>
      </c>
      <c r="E69" s="23" t="n">
        <v>19.86</v>
      </c>
      <c r="F69" s="23" t="n">
        <v>19.82</v>
      </c>
      <c r="G69" s="23" t="n"/>
      <c r="H69" s="24">
        <f>IF(COUNT(E69:G69)=0,"",AVERAGE(E69:G69))</f>
        <v/>
      </c>
      <c r="I69" s="24">
        <f>IF(H69="","",H69-D69)</f>
        <v/>
      </c>
      <c r="J69" s="24">
        <f>IF(I69="","",ABS(I69))</f>
        <v/>
      </c>
      <c r="K69" s="25">
        <f>IF(I69="","",I69/D69)</f>
        <v/>
      </c>
      <c r="L69" s="26" t="inlineStr">
        <is>
          <t>Diameter at MID plane: 5.0 mm above base top, printer Y direction.</t>
        </is>
      </c>
    </row>
    <row r="70" ht="20.1" customHeight="1" s="38">
      <c r="A70" s="13" t="inlineStr">
        <is>
          <t>Profile cylinder</t>
        </is>
      </c>
      <c r="B70" s="14" t="inlineStr">
        <is>
          <t>C12 LOWER</t>
        </is>
      </c>
      <c r="C70" s="14" t="inlineStr">
        <is>
          <t>X</t>
        </is>
      </c>
      <c r="D70" s="15" t="n">
        <v>12</v>
      </c>
      <c r="E70" s="16" t="n">
        <v>11.86</v>
      </c>
      <c r="F70" s="16" t="n">
        <v>11.86</v>
      </c>
      <c r="G70" s="16" t="n"/>
      <c r="H70" s="17">
        <f>IF(COUNT(E70:G70)=0,"",AVERAGE(E70:G70))</f>
        <v/>
      </c>
      <c r="I70" s="17">
        <f>IF(H70="","",H70-D70)</f>
        <v/>
      </c>
      <c r="J70" s="17">
        <f>IF(I70="","",ABS(I70))</f>
        <v/>
      </c>
      <c r="K70" s="18">
        <f>IF(I70="","",I70/D70)</f>
        <v/>
      </c>
      <c r="L70" s="19" t="inlineStr">
        <is>
          <t>Diameter at LOWER plane: 3 mm above base top, printer X direction.</t>
        </is>
      </c>
    </row>
    <row r="71" ht="20.1" customHeight="1" s="38">
      <c r="A71" s="20" t="inlineStr">
        <is>
          <t>Profile cylinder</t>
        </is>
      </c>
      <c r="B71" s="21" t="inlineStr">
        <is>
          <t>C12 LOWER</t>
        </is>
      </c>
      <c r="C71" s="21" t="inlineStr">
        <is>
          <t>Y</t>
        </is>
      </c>
      <c r="D71" s="22" t="n">
        <v>12</v>
      </c>
      <c r="E71" s="23" t="n">
        <v>11.89</v>
      </c>
      <c r="F71" s="23" t="n">
        <v>11.88</v>
      </c>
      <c r="G71" s="23" t="n"/>
      <c r="H71" s="24">
        <f>IF(COUNT(E71:G71)=0,"",AVERAGE(E71:G71))</f>
        <v/>
      </c>
      <c r="I71" s="24">
        <f>IF(H71="","",H71-D71)</f>
        <v/>
      </c>
      <c r="J71" s="24">
        <f>IF(I71="","",ABS(I71))</f>
        <v/>
      </c>
      <c r="K71" s="25">
        <f>IF(I71="","",I71/D71)</f>
        <v/>
      </c>
      <c r="L71" s="26" t="inlineStr">
        <is>
          <t>Diameter at LOWER plane: 3 mm above base top, printer Y direction.</t>
        </is>
      </c>
    </row>
    <row r="72" ht="20.1" customHeight="1" s="38">
      <c r="A72" s="20" t="inlineStr">
        <is>
          <t>Profile cylinder</t>
        </is>
      </c>
      <c r="B72" s="21" t="inlineStr">
        <is>
          <t>C12 MID</t>
        </is>
      </c>
      <c r="C72" s="21" t="inlineStr">
        <is>
          <t>X</t>
        </is>
      </c>
      <c r="D72" s="22" t="n">
        <v>12</v>
      </c>
      <c r="E72" s="23" t="n">
        <v>11.86</v>
      </c>
      <c r="F72" s="23" t="n">
        <v>11.86</v>
      </c>
      <c r="G72" s="23" t="n"/>
      <c r="H72" s="24">
        <f>IF(COUNT(E72:G72)=0,"",AVERAGE(E72:G72))</f>
        <v/>
      </c>
      <c r="I72" s="24">
        <f>IF(H72="","",H72-D72)</f>
        <v/>
      </c>
      <c r="J72" s="24">
        <f>IF(I72="","",ABS(I72))</f>
        <v/>
      </c>
      <c r="K72" s="25">
        <f>IF(I72="","",I72/D72)</f>
        <v/>
      </c>
      <c r="L72" s="26" t="inlineStr">
        <is>
          <t>Diameter at MID plane: 7.5 mm above base top, printer X direction.</t>
        </is>
      </c>
    </row>
    <row r="73" ht="20.1" customHeight="1" s="38">
      <c r="A73" s="20" t="inlineStr">
        <is>
          <t>Profile cylinder</t>
        </is>
      </c>
      <c r="B73" s="21" t="inlineStr">
        <is>
          <t>C12 MID</t>
        </is>
      </c>
      <c r="C73" s="21" t="inlineStr">
        <is>
          <t>Y</t>
        </is>
      </c>
      <c r="D73" s="22" t="n">
        <v>12</v>
      </c>
      <c r="E73" s="23" t="n">
        <v>11.89</v>
      </c>
      <c r="F73" s="23" t="n">
        <v>11.88</v>
      </c>
      <c r="G73" s="23" t="n"/>
      <c r="H73" s="24">
        <f>IF(COUNT(E73:G73)=0,"",AVERAGE(E73:G73))</f>
        <v/>
      </c>
      <c r="I73" s="24">
        <f>IF(H73="","",H73-D73)</f>
        <v/>
      </c>
      <c r="J73" s="24">
        <f>IF(I73="","",ABS(I73))</f>
        <v/>
      </c>
      <c r="K73" s="25">
        <f>IF(I73="","",I73/D73)</f>
        <v/>
      </c>
      <c r="L73" s="26" t="inlineStr">
        <is>
          <t>Diameter at MID plane: 7.5 mm above base top, printer Y direction.</t>
        </is>
      </c>
    </row>
    <row r="74" ht="20.1" customHeight="1" s="38">
      <c r="A74" s="20" t="inlineStr">
        <is>
          <t>Profile cylinder</t>
        </is>
      </c>
      <c r="B74" s="21" t="inlineStr">
        <is>
          <t>C12 UPPER</t>
        </is>
      </c>
      <c r="C74" s="21" t="inlineStr">
        <is>
          <t>X</t>
        </is>
      </c>
      <c r="D74" s="22" t="n">
        <v>12</v>
      </c>
      <c r="E74" s="23" t="n">
        <v>11.92</v>
      </c>
      <c r="F74" s="23" t="n">
        <v>11.92</v>
      </c>
      <c r="G74" s="23" t="n"/>
      <c r="H74" s="24">
        <f>IF(COUNT(E74:G74)=0,"",AVERAGE(E74:G74))</f>
        <v/>
      </c>
      <c r="I74" s="24">
        <f>IF(H74="","",H74-D74)</f>
        <v/>
      </c>
      <c r="J74" s="24">
        <f>IF(I74="","",ABS(I74))</f>
        <v/>
      </c>
      <c r="K74" s="25">
        <f>IF(I74="","",I74/D74)</f>
        <v/>
      </c>
      <c r="L74" s="26" t="inlineStr">
        <is>
          <t>Diameter at UPPER plane: 12 mm above base top, printer X direction.</t>
        </is>
      </c>
    </row>
    <row r="75" ht="20.1" customHeight="1" s="38">
      <c r="A75" s="20" t="inlineStr">
        <is>
          <t>Profile cylinder</t>
        </is>
      </c>
      <c r="B75" s="21" t="inlineStr">
        <is>
          <t>C12 UPPER</t>
        </is>
      </c>
      <c r="C75" s="21" t="inlineStr">
        <is>
          <t>Y</t>
        </is>
      </c>
      <c r="D75" s="22" t="n">
        <v>12</v>
      </c>
      <c r="E75" s="23" t="n">
        <v>11.92</v>
      </c>
      <c r="F75" s="23" t="n">
        <v>11.92</v>
      </c>
      <c r="G75" s="23" t="n"/>
      <c r="H75" s="24">
        <f>IF(COUNT(E75:G75)=0,"",AVERAGE(E75:G75))</f>
        <v/>
      </c>
      <c r="I75" s="24">
        <f>IF(H75="","",H75-D75)</f>
        <v/>
      </c>
      <c r="J75" s="24">
        <f>IF(I75="","",ABS(I75))</f>
        <v/>
      </c>
      <c r="K75" s="25">
        <f>IF(I75="","",I75/D75)</f>
        <v/>
      </c>
      <c r="L75" s="26" t="inlineStr">
        <is>
          <t>Diameter at UPPER plane: 12 mm above base top, printer Y direction.</t>
        </is>
      </c>
    </row>
  </sheetData>
  <autoFilter ref="A12:L75"/>
  <mergeCells count="3">
    <mergeCell ref="A10:L10"/>
    <mergeCell ref="A2:L2"/>
    <mergeCell ref="A1:L1"/>
  </mergeCells>
  <conditionalFormatting sqref="J13:J75">
    <cfRule type="colorScale" priority="1">
      <colorScale>
        <cfvo type="num" val="0"/>
        <cfvo type="num" val="0.15"/>
        <cfvo type="num" val="0.4"/>
        <color rgb="FF63BE7B"/>
        <color rgb="FFFFEB84"/>
        <color rgb="FFF8696B"/>
      </colorScale>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1:L75"/>
  <sheetViews>
    <sheetView showGridLines="0" workbookViewId="0">
      <pane ySplit="12" topLeftCell="A13" activePane="bottomLeft" state="frozen"/>
      <selection pane="bottomLeft" activeCell="F76" sqref="F76"/>
    </sheetView>
  </sheetViews>
  <sheetFormatPr baseColWidth="8" defaultRowHeight="15"/>
  <cols>
    <col width="16" customWidth="1" style="38" min="1" max="1"/>
    <col width="18" customWidth="1" style="38" min="2" max="2"/>
    <col width="14" customWidth="1" style="38" min="3" max="3"/>
    <col width="11" customWidth="1" style="38" min="4" max="7"/>
    <col width="14" customWidth="1" style="38" min="8" max="8"/>
    <col width="11" customWidth="1" style="38" min="9" max="11"/>
    <col width="62" customWidth="1" style="38" min="12" max="12"/>
  </cols>
  <sheetData>
    <row r="1" ht="26.1" customHeight="1" s="38">
      <c r="A1" s="41" t="inlineStr">
        <is>
          <t>D&amp;L PQ-01 v1.2 - Dimensional Qualification Record</t>
        </is>
      </c>
    </row>
    <row r="2">
      <c r="A2" s="40" t="inlineStr">
        <is>
          <t>Blue text = user input. Black = calculated. All dimensions in mm. Repeat readings are reseated measurements at the same prescribed plane.</t>
        </is>
      </c>
    </row>
    <row r="4">
      <c r="A4" s="10" t="inlineStr">
        <is>
          <t>Sample ID</t>
        </is>
      </c>
      <c r="B4" s="11" t="inlineStr">
        <is>
          <t>PQ01-H2D-04</t>
        </is>
      </c>
      <c r="D4" s="10" t="inlineStr">
        <is>
          <t>Printer</t>
        </is>
      </c>
      <c r="E4" s="11" t="inlineStr">
        <is>
          <t>Bambu Lab H2D</t>
        </is>
      </c>
      <c r="G4" s="10" t="inlineStr">
        <is>
          <t>Nozzle diameter (mm)</t>
        </is>
      </c>
      <c r="H4" s="11" t="n">
        <v>0.4</v>
      </c>
      <c r="J4" s="10" t="inlineStr">
        <is>
          <t>Layer height (mm)</t>
        </is>
      </c>
      <c r="K4" s="11" t="n">
        <v>0.2</v>
      </c>
    </row>
    <row r="6">
      <c r="A6" s="10" t="inlineStr">
        <is>
          <t>Material / filament</t>
        </is>
      </c>
      <c r="B6" s="11" t="inlineStr">
        <is>
          <t>PLA</t>
        </is>
      </c>
      <c r="D6" s="10" t="inlineStr">
        <is>
          <t>Slicer / profile</t>
        </is>
      </c>
      <c r="E6" s="11" t="inlineStr">
        <is>
          <t>Bambu</t>
        </is>
      </c>
      <c r="G6" s="10" t="inlineStr">
        <is>
          <t>Nozzle temp (C)</t>
        </is>
      </c>
      <c r="H6" s="11" t="n">
        <v>220</v>
      </c>
      <c r="J6" s="10" t="inlineStr">
        <is>
          <t>Bed temp (C)</t>
        </is>
      </c>
      <c r="K6" s="11" t="n">
        <v>55</v>
      </c>
    </row>
    <row r="8">
      <c r="A8" s="10" t="inlineStr">
        <is>
          <t>Date</t>
        </is>
      </c>
      <c r="B8" s="43" t="n">
        <v>46316</v>
      </c>
    </row>
    <row r="10" ht="32.1" customHeight="1" s="38">
      <c r="A10" s="39" t="inlineStr">
        <is>
          <t>MEASUREMENT CONTROL: Standard pins and R20 are measured at the defined MID plane (5.0 mm above the base top). For C12 use the LOWER/MID/UPPER planes shown in the guide. Do not mix measurement heights between repeats.</t>
        </is>
      </c>
    </row>
    <row r="12" ht="30" customHeight="1" s="38">
      <c r="A12" s="12" t="inlineStr">
        <is>
          <t>Group</t>
        </is>
      </c>
      <c r="B12" s="12" t="inlineStr">
        <is>
          <t>Feature ID</t>
        </is>
      </c>
      <c r="C12" s="12" t="inlineStr">
        <is>
          <t>Axis / metric</t>
        </is>
      </c>
      <c r="D12" s="12" t="inlineStr">
        <is>
          <t>Nominal</t>
        </is>
      </c>
      <c r="E12" s="12" t="inlineStr">
        <is>
          <t>Reading 1</t>
        </is>
      </c>
      <c r="F12" s="12" t="inlineStr">
        <is>
          <t>Reading 2</t>
        </is>
      </c>
      <c r="G12" s="12" t="inlineStr">
        <is>
          <t>Reading 3</t>
        </is>
      </c>
      <c r="H12" s="12" t="inlineStr">
        <is>
          <t>Mean measured</t>
        </is>
      </c>
      <c r="I12" s="12" t="inlineStr">
        <is>
          <t>Error</t>
        </is>
      </c>
      <c r="J12" s="12" t="inlineStr">
        <is>
          <t>Abs error</t>
        </is>
      </c>
      <c r="K12" s="12" t="inlineStr">
        <is>
          <t>Error %</t>
        </is>
      </c>
      <c r="L12" s="12" t="inlineStr">
        <is>
          <t>Notes</t>
        </is>
      </c>
    </row>
    <row r="13" ht="20.1" customHeight="1" s="38">
      <c r="A13" s="13" t="inlineStr">
        <is>
          <t>Overall</t>
        </is>
      </c>
      <c r="B13" s="14" t="inlineStr">
        <is>
          <t>Overall X</t>
        </is>
      </c>
      <c r="C13" s="14" t="inlineStr">
        <is>
          <t>X</t>
        </is>
      </c>
      <c r="D13" s="15" t="n">
        <v>140</v>
      </c>
      <c r="E13" s="16" t="n">
        <v>139.71</v>
      </c>
      <c r="F13" s="16" t="n">
        <v>139.71</v>
      </c>
      <c r="G13" s="16" t="n"/>
      <c r="H13" s="17">
        <f>IF(COUNT(E13:G13)=0,"",AVERAGE(E13:G13))</f>
        <v/>
      </c>
      <c r="I13" s="17">
        <f>IF(H13="","",H13-D13)</f>
        <v/>
      </c>
      <c r="J13" s="17">
        <f>IF(I13="","",ABS(I13))</f>
        <v/>
      </c>
      <c r="K13" s="18">
        <f>IF(I13="","",I13/D13)</f>
        <v/>
      </c>
      <c r="L13" s="19" t="inlineStr">
        <is>
          <t>External jaws across straight left/right outer faces; avoid rounded corners.</t>
        </is>
      </c>
    </row>
    <row r="14" ht="20.1" customHeight="1" s="38">
      <c r="A14" s="20" t="inlineStr">
        <is>
          <t>Overall</t>
        </is>
      </c>
      <c r="B14" s="21" t="inlineStr">
        <is>
          <t>Overall Y</t>
        </is>
      </c>
      <c r="C14" s="21" t="inlineStr">
        <is>
          <t>Y</t>
        </is>
      </c>
      <c r="D14" s="22" t="n">
        <v>90</v>
      </c>
      <c r="E14" s="23" t="n">
        <v>89.70999999999999</v>
      </c>
      <c r="F14" s="23" t="n">
        <v>89.68000000000001</v>
      </c>
      <c r="G14" s="23" t="n"/>
      <c r="H14" s="24">
        <f>IF(COUNT(E14:G14)=0,"",AVERAGE(E14:G14))</f>
        <v/>
      </c>
      <c r="I14" s="24">
        <f>IF(H14="","",H14-D14)</f>
        <v/>
      </c>
      <c r="J14" s="24">
        <f>IF(I14="","",ABS(I14))</f>
        <v/>
      </c>
      <c r="K14" s="25">
        <f>IF(I14="","",I14/D14)</f>
        <v/>
      </c>
      <c r="L14" s="26" t="inlineStr">
        <is>
          <t>External jaws across straight front/rear outer faces; avoid rounded corners.</t>
        </is>
      </c>
    </row>
    <row r="15" ht="20.1" customHeight="1" s="38">
      <c r="A15" s="20" t="inlineStr">
        <is>
          <t>Overall</t>
        </is>
      </c>
      <c r="B15" s="21" t="inlineStr">
        <is>
          <t>Base thickness</t>
        </is>
      </c>
      <c r="C15" s="21" t="inlineStr">
        <is>
          <t>Z</t>
        </is>
      </c>
      <c r="D15" s="22" t="n">
        <v>3</v>
      </c>
      <c r="E15" s="23" t="n">
        <v>3</v>
      </c>
      <c r="F15" s="23" t="n">
        <v>3</v>
      </c>
      <c r="G15" s="23" t="n"/>
      <c r="H15" s="24">
        <f>IF(COUNT(E15:G15)=0,"",AVERAGE(E15:G15))</f>
        <v/>
      </c>
      <c r="I15" s="24">
        <f>IF(H15="","",H15-D15)</f>
        <v/>
      </c>
      <c r="J15" s="24">
        <f>IF(I15="","",ABS(I15))</f>
        <v/>
      </c>
      <c r="K15" s="25">
        <f>IF(I15="","",I15/D15)</f>
        <v/>
      </c>
      <c r="L15" s="26" t="inlineStr">
        <is>
          <t>Underside to base top on unobstructed plate area.</t>
        </is>
      </c>
    </row>
    <row r="16" ht="20.1" customHeight="1" s="38">
      <c r="A16" s="27" t="inlineStr">
        <is>
          <t>Holes</t>
        </is>
      </c>
      <c r="B16" s="14" t="inlineStr">
        <is>
          <t>H2</t>
        </is>
      </c>
      <c r="C16" s="14" t="inlineStr">
        <is>
          <t>X</t>
        </is>
      </c>
      <c r="D16" s="15" t="n">
        <v>2</v>
      </c>
      <c r="E16" s="16" t="n">
        <v>1.38</v>
      </c>
      <c r="F16" s="16" t="n">
        <v>1.38</v>
      </c>
      <c r="G16" s="16" t="n"/>
      <c r="H16" s="17">
        <f>IF(COUNT(E16:G16)=0,"",AVERAGE(E16:G16))</f>
        <v/>
      </c>
      <c r="I16" s="17">
        <f>IF(H16="","",H16-D16)</f>
        <v/>
      </c>
      <c r="J16" s="17">
        <f>IF(I16="","",ABS(I16))</f>
        <v/>
      </c>
      <c r="K16" s="18">
        <f>IF(I16="","",I16/D16)</f>
        <v/>
      </c>
      <c r="L16" s="19" t="inlineStr">
        <is>
          <t>Internal diameter measured in printer X direction. Indicative with standard caliper internal jaws; pin gauges preferred.</t>
        </is>
      </c>
    </row>
    <row r="17" ht="20.1" customHeight="1" s="38">
      <c r="A17" s="28" t="inlineStr">
        <is>
          <t>Holes</t>
        </is>
      </c>
      <c r="B17" s="21" t="inlineStr">
        <is>
          <t>H2</t>
        </is>
      </c>
      <c r="C17" s="21" t="inlineStr">
        <is>
          <t>Y</t>
        </is>
      </c>
      <c r="D17" s="22" t="n">
        <v>2</v>
      </c>
      <c r="E17" s="23" t="n">
        <v>1.48</v>
      </c>
      <c r="F17" s="23" t="n">
        <v>1.47</v>
      </c>
      <c r="G17" s="23" t="n"/>
      <c r="H17" s="24">
        <f>IF(COUNT(E17:G17)=0,"",AVERAGE(E17:G17))</f>
        <v/>
      </c>
      <c r="I17" s="24">
        <f>IF(H17="","",H17-D17)</f>
        <v/>
      </c>
      <c r="J17" s="24">
        <f>IF(I17="","",ABS(I17))</f>
        <v/>
      </c>
      <c r="K17" s="25">
        <f>IF(I17="","",I17/D17)</f>
        <v/>
      </c>
      <c r="L17" s="26" t="inlineStr">
        <is>
          <t>Internal diameter measured in printer Y direction. Indicative with standard caliper internal jaws; pin gauges preferred.</t>
        </is>
      </c>
    </row>
    <row r="18" ht="20.1" customHeight="1" s="38">
      <c r="A18" s="28" t="inlineStr">
        <is>
          <t>Holes</t>
        </is>
      </c>
      <c r="B18" s="21" t="inlineStr">
        <is>
          <t>H2.5</t>
        </is>
      </c>
      <c r="C18" s="21" t="inlineStr">
        <is>
          <t>X</t>
        </is>
      </c>
      <c r="D18" s="22" t="n">
        <v>2.5</v>
      </c>
      <c r="E18" s="23" t="n">
        <v>2.06</v>
      </c>
      <c r="F18" s="23" t="n">
        <v>2.03</v>
      </c>
      <c r="G18" s="23" t="n"/>
      <c r="H18" s="24">
        <f>IF(COUNT(E18:G18)=0,"",AVERAGE(E18:G18))</f>
        <v/>
      </c>
      <c r="I18" s="24">
        <f>IF(H18="","",H18-D18)</f>
        <v/>
      </c>
      <c r="J18" s="24">
        <f>IF(I18="","",ABS(I18))</f>
        <v/>
      </c>
      <c r="K18" s="25">
        <f>IF(I18="","",I18/D18)</f>
        <v/>
      </c>
      <c r="L18" s="26" t="inlineStr">
        <is>
          <t>Internal diameter measured in printer X direction. Indicative with standard caliper internal jaws; pin gauges preferred.</t>
        </is>
      </c>
    </row>
    <row r="19" ht="20.1" customHeight="1" s="38">
      <c r="A19" s="28" t="inlineStr">
        <is>
          <t>Holes</t>
        </is>
      </c>
      <c r="B19" s="21" t="inlineStr">
        <is>
          <t>H2.5</t>
        </is>
      </c>
      <c r="C19" s="21" t="inlineStr">
        <is>
          <t>Y</t>
        </is>
      </c>
      <c r="D19" s="22" t="n">
        <v>2.5</v>
      </c>
      <c r="E19" s="23" t="n">
        <v>2.01</v>
      </c>
      <c r="F19" s="23" t="n">
        <v>2.01</v>
      </c>
      <c r="G19" s="23" t="n"/>
      <c r="H19" s="24">
        <f>IF(COUNT(E19:G19)=0,"",AVERAGE(E19:G19))</f>
        <v/>
      </c>
      <c r="I19" s="24">
        <f>IF(H19="","",H19-D19)</f>
        <v/>
      </c>
      <c r="J19" s="24">
        <f>IF(I19="","",ABS(I19))</f>
        <v/>
      </c>
      <c r="K19" s="25">
        <f>IF(I19="","",I19/D19)</f>
        <v/>
      </c>
      <c r="L19" s="26" t="inlineStr">
        <is>
          <t>Internal diameter measured in printer Y direction. Indicative with standard caliper internal jaws; pin gauges preferred.</t>
        </is>
      </c>
    </row>
    <row r="20" ht="20.1" customHeight="1" s="38">
      <c r="A20" s="28" t="inlineStr">
        <is>
          <t>Holes</t>
        </is>
      </c>
      <c r="B20" s="21" t="inlineStr">
        <is>
          <t>H3</t>
        </is>
      </c>
      <c r="C20" s="21" t="inlineStr">
        <is>
          <t>X</t>
        </is>
      </c>
      <c r="D20" s="22" t="n">
        <v>3</v>
      </c>
      <c r="E20" s="23" t="n">
        <v>2.63</v>
      </c>
      <c r="F20" s="23" t="n">
        <v>2.63</v>
      </c>
      <c r="G20" s="23" t="n"/>
      <c r="H20" s="24">
        <f>IF(COUNT(E20:G20)=0,"",AVERAGE(E20:G20))</f>
        <v/>
      </c>
      <c r="I20" s="24">
        <f>IF(H20="","",H20-D20)</f>
        <v/>
      </c>
      <c r="J20" s="24">
        <f>IF(I20="","",ABS(I20))</f>
        <v/>
      </c>
      <c r="K20" s="25">
        <f>IF(I20="","",I20/D20)</f>
        <v/>
      </c>
      <c r="L20" s="26" t="inlineStr">
        <is>
          <t>Internal diameter measured in printer X direction. Indicative with standard caliper internal jaws; pin gauges preferred.</t>
        </is>
      </c>
    </row>
    <row r="21" ht="20.1" customHeight="1" s="38">
      <c r="A21" s="28" t="inlineStr">
        <is>
          <t>Holes</t>
        </is>
      </c>
      <c r="B21" s="21" t="inlineStr">
        <is>
          <t>H3</t>
        </is>
      </c>
      <c r="C21" s="21" t="inlineStr">
        <is>
          <t>Y</t>
        </is>
      </c>
      <c r="D21" s="22" t="n">
        <v>3</v>
      </c>
      <c r="E21" s="23" t="n">
        <v>2.51</v>
      </c>
      <c r="F21" s="23" t="n">
        <v>2.55</v>
      </c>
      <c r="G21" s="23" t="n"/>
      <c r="H21" s="24">
        <f>IF(COUNT(E21:G21)=0,"",AVERAGE(E21:G21))</f>
        <v/>
      </c>
      <c r="I21" s="24">
        <f>IF(H21="","",H21-D21)</f>
        <v/>
      </c>
      <c r="J21" s="24">
        <f>IF(I21="","",ABS(I21))</f>
        <v/>
      </c>
      <c r="K21" s="25">
        <f>IF(I21="","",I21/D21)</f>
        <v/>
      </c>
      <c r="L21" s="26" t="inlineStr">
        <is>
          <t>Internal diameter measured in printer Y direction. Indicative with standard caliper internal jaws; pin gauges preferred.</t>
        </is>
      </c>
    </row>
    <row r="22" ht="20.1" customHeight="1" s="38">
      <c r="A22" s="28" t="inlineStr">
        <is>
          <t>Holes</t>
        </is>
      </c>
      <c r="B22" s="21" t="inlineStr">
        <is>
          <t>H3.5</t>
        </is>
      </c>
      <c r="C22" s="21" t="inlineStr">
        <is>
          <t>X</t>
        </is>
      </c>
      <c r="D22" s="22" t="n">
        <v>3.5</v>
      </c>
      <c r="E22" s="23" t="n">
        <v>3.04</v>
      </c>
      <c r="F22" s="23" t="n">
        <v>2.99</v>
      </c>
      <c r="G22" s="23" t="n"/>
      <c r="H22" s="24">
        <f>IF(COUNT(E22:G22)=0,"",AVERAGE(E22:G22))</f>
        <v/>
      </c>
      <c r="I22" s="24">
        <f>IF(H22="","",H22-D22)</f>
        <v/>
      </c>
      <c r="J22" s="24">
        <f>IF(I22="","",ABS(I22))</f>
        <v/>
      </c>
      <c r="K22" s="25">
        <f>IF(I22="","",I22/D22)</f>
        <v/>
      </c>
      <c r="L22" s="26" t="inlineStr">
        <is>
          <t>Internal diameter measured in printer X direction. Indicative with standard caliper internal jaws; pin gauges preferred.</t>
        </is>
      </c>
    </row>
    <row r="23" ht="20.1" customHeight="1" s="38">
      <c r="A23" s="28" t="inlineStr">
        <is>
          <t>Holes</t>
        </is>
      </c>
      <c r="B23" s="21" t="inlineStr">
        <is>
          <t>H3.5</t>
        </is>
      </c>
      <c r="C23" s="21" t="inlineStr">
        <is>
          <t>Y</t>
        </is>
      </c>
      <c r="D23" s="22" t="n">
        <v>3.5</v>
      </c>
      <c r="E23" s="23" t="n">
        <v>3.05</v>
      </c>
      <c r="F23" s="23" t="n">
        <v>3.06</v>
      </c>
      <c r="G23" s="23" t="n"/>
      <c r="H23" s="24">
        <f>IF(COUNT(E23:G23)=0,"",AVERAGE(E23:G23))</f>
        <v/>
      </c>
      <c r="I23" s="24">
        <f>IF(H23="","",H23-D23)</f>
        <v/>
      </c>
      <c r="J23" s="24">
        <f>IF(I23="","",ABS(I23))</f>
        <v/>
      </c>
      <c r="K23" s="25">
        <f>IF(I23="","",I23/D23)</f>
        <v/>
      </c>
      <c r="L23" s="26" t="inlineStr">
        <is>
          <t>Internal diameter measured in printer Y direction. Indicative with standard caliper internal jaws; pin gauges preferred.</t>
        </is>
      </c>
    </row>
    <row r="24" ht="20.1" customHeight="1" s="38">
      <c r="A24" s="28" t="inlineStr">
        <is>
          <t>Holes</t>
        </is>
      </c>
      <c r="B24" s="21" t="inlineStr">
        <is>
          <t>H4</t>
        </is>
      </c>
      <c r="C24" s="21" t="inlineStr">
        <is>
          <t>X</t>
        </is>
      </c>
      <c r="D24" s="22" t="n">
        <v>4</v>
      </c>
      <c r="E24" s="23" t="n">
        <v>3.51</v>
      </c>
      <c r="F24" s="23" t="n">
        <v>3.51</v>
      </c>
      <c r="G24" s="23" t="n"/>
      <c r="H24" s="24">
        <f>IF(COUNT(E24:G24)=0,"",AVERAGE(E24:G24))</f>
        <v/>
      </c>
      <c r="I24" s="24">
        <f>IF(H24="","",H24-D24)</f>
        <v/>
      </c>
      <c r="J24" s="24">
        <f>IF(I24="","",ABS(I24))</f>
        <v/>
      </c>
      <c r="K24" s="25">
        <f>IF(I24="","",I24/D24)</f>
        <v/>
      </c>
      <c r="L24" s="26" t="inlineStr">
        <is>
          <t>Internal diameter measured in printer X direction.</t>
        </is>
      </c>
    </row>
    <row r="25" ht="20.1" customHeight="1" s="38">
      <c r="A25" s="28" t="inlineStr">
        <is>
          <t>Holes</t>
        </is>
      </c>
      <c r="B25" s="21" t="inlineStr">
        <is>
          <t>H4</t>
        </is>
      </c>
      <c r="C25" s="21" t="inlineStr">
        <is>
          <t>Y</t>
        </is>
      </c>
      <c r="D25" s="22" t="n">
        <v>4</v>
      </c>
      <c r="E25" s="23" t="n">
        <v>3.59</v>
      </c>
      <c r="F25" s="23" t="n">
        <v>3.58</v>
      </c>
      <c r="G25" s="23" t="n"/>
      <c r="H25" s="24">
        <f>IF(COUNT(E25:G25)=0,"",AVERAGE(E25:G25))</f>
        <v/>
      </c>
      <c r="I25" s="24">
        <f>IF(H25="","",H25-D25)</f>
        <v/>
      </c>
      <c r="J25" s="24">
        <f>IF(I25="","",ABS(I25))</f>
        <v/>
      </c>
      <c r="K25" s="25">
        <f>IF(I25="","",I25/D25)</f>
        <v/>
      </c>
      <c r="L25" s="26" t="inlineStr">
        <is>
          <t>Internal diameter measured in printer Y direction.</t>
        </is>
      </c>
    </row>
    <row r="26" ht="20.1" customHeight="1" s="38">
      <c r="A26" s="28" t="inlineStr">
        <is>
          <t>Holes</t>
        </is>
      </c>
      <c r="B26" s="21" t="inlineStr">
        <is>
          <t>H4.5</t>
        </is>
      </c>
      <c r="C26" s="21" t="inlineStr">
        <is>
          <t>X</t>
        </is>
      </c>
      <c r="D26" s="22" t="n">
        <v>4.5</v>
      </c>
      <c r="E26" s="23" t="n">
        <v>4.14</v>
      </c>
      <c r="F26" s="23" t="n">
        <v>4.13</v>
      </c>
      <c r="G26" s="23" t="n"/>
      <c r="H26" s="24">
        <f>IF(COUNT(E26:G26)=0,"",AVERAGE(E26:G26))</f>
        <v/>
      </c>
      <c r="I26" s="24">
        <f>IF(H26="","",H26-D26)</f>
        <v/>
      </c>
      <c r="J26" s="24">
        <f>IF(I26="","",ABS(I26))</f>
        <v/>
      </c>
      <c r="K26" s="25">
        <f>IF(I26="","",I26/D26)</f>
        <v/>
      </c>
      <c r="L26" s="26" t="inlineStr">
        <is>
          <t>Internal diameter measured in printer X direction.</t>
        </is>
      </c>
    </row>
    <row r="27" ht="20.1" customHeight="1" s="38">
      <c r="A27" s="28" t="inlineStr">
        <is>
          <t>Holes</t>
        </is>
      </c>
      <c r="B27" s="21" t="inlineStr">
        <is>
          <t>H4.5</t>
        </is>
      </c>
      <c r="C27" s="21" t="inlineStr">
        <is>
          <t>Y</t>
        </is>
      </c>
      <c r="D27" s="22" t="n">
        <v>4.5</v>
      </c>
      <c r="E27" s="23" t="n">
        <v>4.04</v>
      </c>
      <c r="F27" s="23" t="n">
        <v>4.04</v>
      </c>
      <c r="G27" s="23" t="n"/>
      <c r="H27" s="24">
        <f>IF(COUNT(E27:G27)=0,"",AVERAGE(E27:G27))</f>
        <v/>
      </c>
      <c r="I27" s="24">
        <f>IF(H27="","",H27-D27)</f>
        <v/>
      </c>
      <c r="J27" s="24">
        <f>IF(I27="","",ABS(I27))</f>
        <v/>
      </c>
      <c r="K27" s="25">
        <f>IF(I27="","",I27/D27)</f>
        <v/>
      </c>
      <c r="L27" s="26" t="inlineStr">
        <is>
          <t>Internal diameter measured in printer Y direction.</t>
        </is>
      </c>
    </row>
    <row r="28" ht="20.1" customHeight="1" s="38">
      <c r="A28" s="28" t="inlineStr">
        <is>
          <t>Holes</t>
        </is>
      </c>
      <c r="B28" s="21" t="inlineStr">
        <is>
          <t>H5</t>
        </is>
      </c>
      <c r="C28" s="21" t="inlineStr">
        <is>
          <t>X</t>
        </is>
      </c>
      <c r="D28" s="22" t="n">
        <v>5</v>
      </c>
      <c r="E28" s="23" t="n">
        <v>4.56</v>
      </c>
      <c r="F28" s="23" t="n">
        <v>4.56</v>
      </c>
      <c r="G28" s="23" t="n"/>
      <c r="H28" s="24">
        <f>IF(COUNT(E28:G28)=0,"",AVERAGE(E28:G28))</f>
        <v/>
      </c>
      <c r="I28" s="24">
        <f>IF(H28="","",H28-D28)</f>
        <v/>
      </c>
      <c r="J28" s="24">
        <f>IF(I28="","",ABS(I28))</f>
        <v/>
      </c>
      <c r="K28" s="25">
        <f>IF(I28="","",I28/D28)</f>
        <v/>
      </c>
      <c r="L28" s="26" t="inlineStr">
        <is>
          <t>Internal diameter measured in printer X direction.</t>
        </is>
      </c>
    </row>
    <row r="29" ht="20.1" customHeight="1" s="38">
      <c r="A29" s="28" t="inlineStr">
        <is>
          <t>Holes</t>
        </is>
      </c>
      <c r="B29" s="21" t="inlineStr">
        <is>
          <t>H5</t>
        </is>
      </c>
      <c r="C29" s="21" t="inlineStr">
        <is>
          <t>Y</t>
        </is>
      </c>
      <c r="D29" s="22" t="n">
        <v>5</v>
      </c>
      <c r="E29" s="23" t="n">
        <v>4.58</v>
      </c>
      <c r="F29" s="23" t="n">
        <v>4.59</v>
      </c>
      <c r="G29" s="23" t="n"/>
      <c r="H29" s="24">
        <f>IF(COUNT(E29:G29)=0,"",AVERAGE(E29:G29))</f>
        <v/>
      </c>
      <c r="I29" s="24">
        <f>IF(H29="","",H29-D29)</f>
        <v/>
      </c>
      <c r="J29" s="24">
        <f>IF(I29="","",ABS(I29))</f>
        <v/>
      </c>
      <c r="K29" s="25">
        <f>IF(I29="","",I29/D29)</f>
        <v/>
      </c>
      <c r="L29" s="26" t="inlineStr">
        <is>
          <t>Internal diameter measured in printer Y direction.</t>
        </is>
      </c>
    </row>
    <row r="30" ht="20.1" customHeight="1" s="38">
      <c r="A30" s="28" t="inlineStr">
        <is>
          <t>Holes</t>
        </is>
      </c>
      <c r="B30" s="21" t="inlineStr">
        <is>
          <t>H6</t>
        </is>
      </c>
      <c r="C30" s="21" t="inlineStr">
        <is>
          <t>X</t>
        </is>
      </c>
      <c r="D30" s="22" t="n">
        <v>6</v>
      </c>
      <c r="E30" s="23" t="n">
        <v>5.62</v>
      </c>
      <c r="F30" s="23" t="n">
        <v>5.6</v>
      </c>
      <c r="G30" s="23" t="n"/>
      <c r="H30" s="24">
        <f>IF(COUNT(E30:G30)=0,"",AVERAGE(E30:G30))</f>
        <v/>
      </c>
      <c r="I30" s="24">
        <f>IF(H30="","",H30-D30)</f>
        <v/>
      </c>
      <c r="J30" s="24">
        <f>IF(I30="","",ABS(I30))</f>
        <v/>
      </c>
      <c r="K30" s="25">
        <f>IF(I30="","",I30/D30)</f>
        <v/>
      </c>
      <c r="L30" s="26" t="inlineStr">
        <is>
          <t>Internal diameter measured in printer X direction.</t>
        </is>
      </c>
    </row>
    <row r="31" ht="20.1" customHeight="1" s="38">
      <c r="A31" s="28" t="inlineStr">
        <is>
          <t>Holes</t>
        </is>
      </c>
      <c r="B31" s="21" t="inlineStr">
        <is>
          <t>H6</t>
        </is>
      </c>
      <c r="C31" s="21" t="inlineStr">
        <is>
          <t>Y</t>
        </is>
      </c>
      <c r="D31" s="22" t="n">
        <v>6</v>
      </c>
      <c r="E31" s="23" t="n">
        <v>5.67</v>
      </c>
      <c r="F31" s="23" t="n">
        <v>5.67</v>
      </c>
      <c r="G31" s="23" t="n"/>
      <c r="H31" s="24">
        <f>IF(COUNT(E31:G31)=0,"",AVERAGE(E31:G31))</f>
        <v/>
      </c>
      <c r="I31" s="24">
        <f>IF(H31="","",H31-D31)</f>
        <v/>
      </c>
      <c r="J31" s="24">
        <f>IF(I31="","",ABS(I31))</f>
        <v/>
      </c>
      <c r="K31" s="25">
        <f>IF(I31="","",I31/D31)</f>
        <v/>
      </c>
      <c r="L31" s="26" t="inlineStr">
        <is>
          <t>Internal diameter measured in printer Y direction.</t>
        </is>
      </c>
    </row>
    <row r="32" ht="20.1" customHeight="1" s="38">
      <c r="A32" s="28" t="inlineStr">
        <is>
          <t>Holes</t>
        </is>
      </c>
      <c r="B32" s="21" t="inlineStr">
        <is>
          <t>H8</t>
        </is>
      </c>
      <c r="C32" s="21" t="inlineStr">
        <is>
          <t>X</t>
        </is>
      </c>
      <c r="D32" s="22" t="n">
        <v>8</v>
      </c>
      <c r="E32" s="23" t="n">
        <v>7.62</v>
      </c>
      <c r="F32" s="23" t="n">
        <v>7.62</v>
      </c>
      <c r="G32" s="23" t="n"/>
      <c r="H32" s="24">
        <f>IF(COUNT(E32:G32)=0,"",AVERAGE(E32:G32))</f>
        <v/>
      </c>
      <c r="I32" s="24">
        <f>IF(H32="","",H32-D32)</f>
        <v/>
      </c>
      <c r="J32" s="24">
        <f>IF(I32="","",ABS(I32))</f>
        <v/>
      </c>
      <c r="K32" s="25">
        <f>IF(I32="","",I32/D32)</f>
        <v/>
      </c>
      <c r="L32" s="26" t="inlineStr">
        <is>
          <t>Internal diameter measured in printer X direction.</t>
        </is>
      </c>
    </row>
    <row r="33" ht="20.1" customHeight="1" s="38">
      <c r="A33" s="28" t="inlineStr">
        <is>
          <t>Holes</t>
        </is>
      </c>
      <c r="B33" s="21" t="inlineStr">
        <is>
          <t>H8</t>
        </is>
      </c>
      <c r="C33" s="21" t="inlineStr">
        <is>
          <t>Y</t>
        </is>
      </c>
      <c r="D33" s="22" t="n">
        <v>8</v>
      </c>
      <c r="E33" s="23" t="n">
        <v>7.67</v>
      </c>
      <c r="F33" s="23" t="n">
        <v>7.66</v>
      </c>
      <c r="G33" s="23" t="n"/>
      <c r="H33" s="24">
        <f>IF(COUNT(E33:G33)=0,"",AVERAGE(E33:G33))</f>
        <v/>
      </c>
      <c r="I33" s="24">
        <f>IF(H33="","",H33-D33)</f>
        <v/>
      </c>
      <c r="J33" s="24">
        <f>IF(I33="","",ABS(I33))</f>
        <v/>
      </c>
      <c r="K33" s="25">
        <f>IF(I33="","",I33/D33)</f>
        <v/>
      </c>
      <c r="L33" s="26" t="inlineStr">
        <is>
          <t>Internal diameter measured in printer Y direction.</t>
        </is>
      </c>
    </row>
    <row r="34" ht="20.1" customHeight="1" s="38">
      <c r="A34" s="28" t="inlineStr">
        <is>
          <t>Holes</t>
        </is>
      </c>
      <c r="B34" s="21" t="inlineStr">
        <is>
          <t>H10</t>
        </is>
      </c>
      <c r="C34" s="21" t="inlineStr">
        <is>
          <t>X</t>
        </is>
      </c>
      <c r="D34" s="22" t="n">
        <v>10</v>
      </c>
      <c r="E34" s="23" t="n">
        <v>9.69</v>
      </c>
      <c r="F34" s="23" t="n">
        <v>9.69</v>
      </c>
      <c r="G34" s="23" t="n"/>
      <c r="H34" s="24">
        <f>IF(COUNT(E34:G34)=0,"",AVERAGE(E34:G34))</f>
        <v/>
      </c>
      <c r="I34" s="24">
        <f>IF(H34="","",H34-D34)</f>
        <v/>
      </c>
      <c r="J34" s="24">
        <f>IF(I34="","",ABS(I34))</f>
        <v/>
      </c>
      <c r="K34" s="25">
        <f>IF(I34="","",I34/D34)</f>
        <v/>
      </c>
      <c r="L34" s="26" t="inlineStr">
        <is>
          <t>Internal diameter measured in printer X direction.</t>
        </is>
      </c>
    </row>
    <row r="35" ht="20.1" customHeight="1" s="38">
      <c r="A35" s="28" t="inlineStr">
        <is>
          <t>Holes</t>
        </is>
      </c>
      <c r="B35" s="21" t="inlineStr">
        <is>
          <t>H10</t>
        </is>
      </c>
      <c r="C35" s="21" t="inlineStr">
        <is>
          <t>Y</t>
        </is>
      </c>
      <c r="D35" s="22" t="n">
        <v>10</v>
      </c>
      <c r="E35" s="23" t="n">
        <v>9.6</v>
      </c>
      <c r="F35" s="23" t="n">
        <v>9.6</v>
      </c>
      <c r="G35" s="23" t="n"/>
      <c r="H35" s="24">
        <f>IF(COUNT(E35:G35)=0,"",AVERAGE(E35:G35))</f>
        <v/>
      </c>
      <c r="I35" s="24">
        <f>IF(H35="","",H35-D35)</f>
        <v/>
      </c>
      <c r="J35" s="24">
        <f>IF(I35="","",ABS(I35))</f>
        <v/>
      </c>
      <c r="K35" s="25">
        <f>IF(I35="","",I35/D35)</f>
        <v/>
      </c>
      <c r="L35" s="26" t="inlineStr">
        <is>
          <t>Internal diameter measured in printer Y direction.</t>
        </is>
      </c>
    </row>
    <row r="36" ht="20.1" customHeight="1" s="38">
      <c r="A36" s="29" t="inlineStr">
        <is>
          <t>Apertures</t>
        </is>
      </c>
      <c r="B36" s="14" t="inlineStr">
        <is>
          <t>A1 Square</t>
        </is>
      </c>
      <c r="C36" s="14" t="inlineStr">
        <is>
          <t>X</t>
        </is>
      </c>
      <c r="D36" s="15" t="n">
        <v>10</v>
      </c>
      <c r="E36" s="16" t="n">
        <v>10</v>
      </c>
      <c r="F36" s="16" t="n">
        <v>10</v>
      </c>
      <c r="G36" s="16" t="n"/>
      <c r="H36" s="17">
        <f>IF(COUNT(E36:G36)=0,"",AVERAGE(E36:G36))</f>
        <v/>
      </c>
      <c r="I36" s="17">
        <f>IF(H36="","",H36-D36)</f>
        <v/>
      </c>
      <c r="J36" s="17">
        <f>IF(I36="","",ABS(I36))</f>
        <v/>
      </c>
      <c r="K36" s="18">
        <f>IF(I36="","",I36/D36)</f>
        <v/>
      </c>
      <c r="L36" s="19" t="inlineStr">
        <is>
          <t>Internal width of square aperture.</t>
        </is>
      </c>
    </row>
    <row r="37" ht="20.1" customHeight="1" s="38">
      <c r="A37" s="30" t="inlineStr">
        <is>
          <t>Apertures</t>
        </is>
      </c>
      <c r="B37" s="21" t="inlineStr">
        <is>
          <t>A1 Square</t>
        </is>
      </c>
      <c r="C37" s="21" t="inlineStr">
        <is>
          <t>Y</t>
        </is>
      </c>
      <c r="D37" s="22" t="n">
        <v>10</v>
      </c>
      <c r="E37" s="23" t="n">
        <v>10.05</v>
      </c>
      <c r="F37" s="23" t="n">
        <v>10</v>
      </c>
      <c r="G37" s="23" t="n"/>
      <c r="H37" s="24">
        <f>IF(COUNT(E37:G37)=0,"",AVERAGE(E37:G37))</f>
        <v/>
      </c>
      <c r="I37" s="24">
        <f>IF(H37="","",H37-D37)</f>
        <v/>
      </c>
      <c r="J37" s="24">
        <f>IF(I37="","",ABS(I37))</f>
        <v/>
      </c>
      <c r="K37" s="25">
        <f>IF(I37="","",I37/D37)</f>
        <v/>
      </c>
      <c r="L37" s="26" t="inlineStr">
        <is>
          <t>Internal height of square aperture.</t>
        </is>
      </c>
    </row>
    <row r="38" ht="20.1" customHeight="1" s="38">
      <c r="A38" s="30" t="inlineStr">
        <is>
          <t>Apertures</t>
        </is>
      </c>
      <c r="B38" s="21" t="inlineStr">
        <is>
          <t>A2 Rectangle</t>
        </is>
      </c>
      <c r="C38" s="21" t="inlineStr">
        <is>
          <t>X</t>
        </is>
      </c>
      <c r="D38" s="22" t="n">
        <v>8</v>
      </c>
      <c r="E38" s="23" t="n">
        <v>8.08</v>
      </c>
      <c r="F38" s="23" t="n">
        <v>8</v>
      </c>
      <c r="G38" s="23" t="n"/>
      <c r="H38" s="24">
        <f>IF(COUNT(E38:G38)=0,"",AVERAGE(E38:G38))</f>
        <v/>
      </c>
      <c r="I38" s="24">
        <f>IF(H38="","",H38-D38)</f>
        <v/>
      </c>
      <c r="J38" s="24">
        <f>IF(I38="","",ABS(I38))</f>
        <v/>
      </c>
      <c r="K38" s="25">
        <f>IF(I38="","",I38/D38)</f>
        <v/>
      </c>
      <c r="L38" s="26" t="inlineStr">
        <is>
          <t>Internal width of rectangular aperture.</t>
        </is>
      </c>
    </row>
    <row r="39" ht="20.1" customHeight="1" s="38">
      <c r="A39" s="30" t="inlineStr">
        <is>
          <t>Apertures</t>
        </is>
      </c>
      <c r="B39" s="21" t="inlineStr">
        <is>
          <t>A2 Rectangle</t>
        </is>
      </c>
      <c r="C39" s="21" t="inlineStr">
        <is>
          <t>Y</t>
        </is>
      </c>
      <c r="D39" s="22" t="n">
        <v>14</v>
      </c>
      <c r="E39" s="23" t="n">
        <v>14.04</v>
      </c>
      <c r="F39" s="23" t="n">
        <v>14.03</v>
      </c>
      <c r="G39" s="23" t="n"/>
      <c r="H39" s="24">
        <f>IF(COUNT(E39:G39)=0,"",AVERAGE(E39:G39))</f>
        <v/>
      </c>
      <c r="I39" s="24">
        <f>IF(H39="","",H39-D39)</f>
        <v/>
      </c>
      <c r="J39" s="24">
        <f>IF(I39="","",ABS(I39))</f>
        <v/>
      </c>
      <c r="K39" s="25">
        <f>IF(I39="","",I39/D39)</f>
        <v/>
      </c>
      <c r="L39" s="26" t="inlineStr">
        <is>
          <t>Internal height of rectangular aperture.</t>
        </is>
      </c>
    </row>
    <row r="40" ht="20.1" customHeight="1" s="38">
      <c r="A40" s="31" t="inlineStr">
        <is>
          <t>Pins</t>
        </is>
      </c>
      <c r="B40" s="14" t="inlineStr">
        <is>
          <t>P2</t>
        </is>
      </c>
      <c r="C40" s="14" t="inlineStr">
        <is>
          <t>X</t>
        </is>
      </c>
      <c r="D40" s="15" t="n">
        <v>2</v>
      </c>
      <c r="E40" s="16" t="n">
        <v>1.93</v>
      </c>
      <c r="F40" s="16" t="n">
        <v>1.94</v>
      </c>
      <c r="G40" s="16" t="n"/>
      <c r="H40" s="17">
        <f>IF(COUNT(E40:G40)=0,"",AVERAGE(E40:G40))</f>
        <v/>
      </c>
      <c r="I40" s="17">
        <f>IF(H40="","",H40-D40)</f>
        <v/>
      </c>
      <c r="J40" s="17">
        <f>IF(I40="","",ABS(I40))</f>
        <v/>
      </c>
      <c r="K40" s="18">
        <f>IF(I40="","",I40/D40)</f>
        <v/>
      </c>
      <c r="L40" s="19" t="inlineStr">
        <is>
          <t>External diameter in X at MID plane: 5.0 mm above base top. Reseat caliper for each repeat.</t>
        </is>
      </c>
    </row>
    <row r="41" ht="20.1" customHeight="1" s="38">
      <c r="A41" s="32" t="inlineStr">
        <is>
          <t>Pins</t>
        </is>
      </c>
      <c r="B41" s="21" t="inlineStr">
        <is>
          <t>P2</t>
        </is>
      </c>
      <c r="C41" s="21" t="inlineStr">
        <is>
          <t>Y</t>
        </is>
      </c>
      <c r="D41" s="22" t="n">
        <v>2</v>
      </c>
      <c r="E41" s="23" t="n">
        <v>1.99</v>
      </c>
      <c r="F41" s="23" t="n">
        <v>1.99</v>
      </c>
      <c r="G41" s="23" t="n"/>
      <c r="H41" s="24">
        <f>IF(COUNT(E41:G41)=0,"",AVERAGE(E41:G41))</f>
        <v/>
      </c>
      <c r="I41" s="24">
        <f>IF(H41="","",H41-D41)</f>
        <v/>
      </c>
      <c r="J41" s="24">
        <f>IF(I41="","",ABS(I41))</f>
        <v/>
      </c>
      <c r="K41" s="25">
        <f>IF(I41="","",I41/D41)</f>
        <v/>
      </c>
      <c r="L41" s="26" t="inlineStr">
        <is>
          <t>External diameter in Y at MID plane: 5.0 mm above base top. Reseat caliper for each repeat.</t>
        </is>
      </c>
    </row>
    <row r="42" ht="20.1" customHeight="1" s="38">
      <c r="A42" s="32" t="inlineStr">
        <is>
          <t>Pins</t>
        </is>
      </c>
      <c r="B42" s="21" t="inlineStr">
        <is>
          <t>P3</t>
        </is>
      </c>
      <c r="C42" s="21" t="inlineStr">
        <is>
          <t>X</t>
        </is>
      </c>
      <c r="D42" s="22" t="n">
        <v>3</v>
      </c>
      <c r="E42" s="23" t="n">
        <v>2.9</v>
      </c>
      <c r="F42" s="23" t="n">
        <v>2.9</v>
      </c>
      <c r="G42" s="23" t="n"/>
      <c r="H42" s="24">
        <f>IF(COUNT(E42:G42)=0,"",AVERAGE(E42:G42))</f>
        <v/>
      </c>
      <c r="I42" s="24">
        <f>IF(H42="","",H42-D42)</f>
        <v/>
      </c>
      <c r="J42" s="24">
        <f>IF(I42="","",ABS(I42))</f>
        <v/>
      </c>
      <c r="K42" s="25">
        <f>IF(I42="","",I42/D42)</f>
        <v/>
      </c>
      <c r="L42" s="26" t="inlineStr">
        <is>
          <t>External diameter in X at MID plane: 5.0 mm above base top. Reseat caliper for each repeat.</t>
        </is>
      </c>
    </row>
    <row r="43" ht="20.1" customHeight="1" s="38">
      <c r="A43" s="32" t="inlineStr">
        <is>
          <t>Pins</t>
        </is>
      </c>
      <c r="B43" s="21" t="inlineStr">
        <is>
          <t>P3</t>
        </is>
      </c>
      <c r="C43" s="21" t="inlineStr">
        <is>
          <t>Y</t>
        </is>
      </c>
      <c r="D43" s="22" t="n">
        <v>3</v>
      </c>
      <c r="E43" s="23" t="n">
        <v>2.82</v>
      </c>
      <c r="F43" s="23" t="n">
        <v>2.83</v>
      </c>
      <c r="G43" s="23" t="n"/>
      <c r="H43" s="24">
        <f>IF(COUNT(E43:G43)=0,"",AVERAGE(E43:G43))</f>
        <v/>
      </c>
      <c r="I43" s="24">
        <f>IF(H43="","",H43-D43)</f>
        <v/>
      </c>
      <c r="J43" s="24">
        <f>IF(I43="","",ABS(I43))</f>
        <v/>
      </c>
      <c r="K43" s="25">
        <f>IF(I43="","",I43/D43)</f>
        <v/>
      </c>
      <c r="L43" s="26" t="inlineStr">
        <is>
          <t>External diameter in Y at MID plane: 5.0 mm above base top. Reseat caliper for each repeat.</t>
        </is>
      </c>
    </row>
    <row r="44" ht="20.1" customHeight="1" s="38">
      <c r="A44" s="32" t="inlineStr">
        <is>
          <t>Pins</t>
        </is>
      </c>
      <c r="B44" s="21" t="inlineStr">
        <is>
          <t>P4</t>
        </is>
      </c>
      <c r="C44" s="21" t="inlineStr">
        <is>
          <t>X</t>
        </is>
      </c>
      <c r="D44" s="22" t="n">
        <v>4</v>
      </c>
      <c r="E44" s="23" t="n">
        <v>3.86</v>
      </c>
      <c r="F44" s="23" t="n">
        <v>3.88</v>
      </c>
      <c r="G44" s="23" t="n"/>
      <c r="H44" s="24">
        <f>IF(COUNT(E44:G44)=0,"",AVERAGE(E44:G44))</f>
        <v/>
      </c>
      <c r="I44" s="24">
        <f>IF(H44="","",H44-D44)</f>
        <v/>
      </c>
      <c r="J44" s="24">
        <f>IF(I44="","",ABS(I44))</f>
        <v/>
      </c>
      <c r="K44" s="25">
        <f>IF(I44="","",I44/D44)</f>
        <v/>
      </c>
      <c r="L44" s="26" t="inlineStr">
        <is>
          <t>External diameter in X at MID plane: 5.0 mm above base top. Reseat caliper for each repeat.</t>
        </is>
      </c>
    </row>
    <row r="45" ht="20.1" customHeight="1" s="38">
      <c r="A45" s="32" t="inlineStr">
        <is>
          <t>Pins</t>
        </is>
      </c>
      <c r="B45" s="21" t="inlineStr">
        <is>
          <t>P4</t>
        </is>
      </c>
      <c r="C45" s="21" t="inlineStr">
        <is>
          <t>Y</t>
        </is>
      </c>
      <c r="D45" s="22" t="n">
        <v>4</v>
      </c>
      <c r="E45" s="23" t="n">
        <v>3.91</v>
      </c>
      <c r="F45" s="23" t="n">
        <v>3.91</v>
      </c>
      <c r="G45" s="23" t="n"/>
      <c r="H45" s="24">
        <f>IF(COUNT(E45:G45)=0,"",AVERAGE(E45:G45))</f>
        <v/>
      </c>
      <c r="I45" s="24">
        <f>IF(H45="","",H45-D45)</f>
        <v/>
      </c>
      <c r="J45" s="24">
        <f>IF(I45="","",ABS(I45))</f>
        <v/>
      </c>
      <c r="K45" s="25">
        <f>IF(I45="","",I45/D45)</f>
        <v/>
      </c>
      <c r="L45" s="26" t="inlineStr">
        <is>
          <t>External diameter in Y at MID plane: 5.0 mm above base top. Reseat caliper for each repeat.</t>
        </is>
      </c>
    </row>
    <row r="46" ht="20.1" customHeight="1" s="38">
      <c r="A46" s="32" t="inlineStr">
        <is>
          <t>Pins</t>
        </is>
      </c>
      <c r="B46" s="21" t="inlineStr">
        <is>
          <t>P5</t>
        </is>
      </c>
      <c r="C46" s="21" t="inlineStr">
        <is>
          <t>X</t>
        </is>
      </c>
      <c r="D46" s="22" t="n">
        <v>5</v>
      </c>
      <c r="E46" s="23" t="n">
        <v>4.81</v>
      </c>
      <c r="F46" s="23" t="n">
        <v>4.81</v>
      </c>
      <c r="G46" s="23" t="n"/>
      <c r="H46" s="24">
        <f>IF(COUNT(E46:G46)=0,"",AVERAGE(E46:G46))</f>
        <v/>
      </c>
      <c r="I46" s="24">
        <f>IF(H46="","",H46-D46)</f>
        <v/>
      </c>
      <c r="J46" s="24">
        <f>IF(I46="","",ABS(I46))</f>
        <v/>
      </c>
      <c r="K46" s="25">
        <f>IF(I46="","",I46/D46)</f>
        <v/>
      </c>
      <c r="L46" s="26" t="inlineStr">
        <is>
          <t>External diameter in X at MID plane: 5.0 mm above base top. Reseat caliper for each repeat.</t>
        </is>
      </c>
    </row>
    <row r="47" ht="20.1" customHeight="1" s="38">
      <c r="A47" s="32" t="inlineStr">
        <is>
          <t>Pins</t>
        </is>
      </c>
      <c r="B47" s="21" t="inlineStr">
        <is>
          <t>P5</t>
        </is>
      </c>
      <c r="C47" s="21" t="inlineStr">
        <is>
          <t>Y</t>
        </is>
      </c>
      <c r="D47" s="22" t="n">
        <v>5</v>
      </c>
      <c r="E47" s="23" t="n">
        <v>4.88</v>
      </c>
      <c r="F47" s="23" t="n">
        <v>4.88</v>
      </c>
      <c r="G47" s="23" t="n"/>
      <c r="H47" s="24">
        <f>IF(COUNT(E47:G47)=0,"",AVERAGE(E47:G47))</f>
        <v/>
      </c>
      <c r="I47" s="24">
        <f>IF(H47="","",H47-D47)</f>
        <v/>
      </c>
      <c r="J47" s="24">
        <f>IF(I47="","",ABS(I47))</f>
        <v/>
      </c>
      <c r="K47" s="25">
        <f>IF(I47="","",I47/D47)</f>
        <v/>
      </c>
      <c r="L47" s="26" t="inlineStr">
        <is>
          <t>External diameter in Y at MID plane: 5.0 mm above base top. Reseat caliper for each repeat.</t>
        </is>
      </c>
    </row>
    <row r="48" ht="20.1" customHeight="1" s="38">
      <c r="A48" s="32" t="inlineStr">
        <is>
          <t>Pins</t>
        </is>
      </c>
      <c r="B48" s="21" t="inlineStr">
        <is>
          <t>P6</t>
        </is>
      </c>
      <c r="C48" s="21" t="inlineStr">
        <is>
          <t>X</t>
        </is>
      </c>
      <c r="D48" s="22" t="n">
        <v>6</v>
      </c>
      <c r="E48" s="23" t="n">
        <v>5.86</v>
      </c>
      <c r="F48" s="23" t="n">
        <v>5.86</v>
      </c>
      <c r="G48" s="23" t="n"/>
      <c r="H48" s="24">
        <f>IF(COUNT(E48:G48)=0,"",AVERAGE(E48:G48))</f>
        <v/>
      </c>
      <c r="I48" s="24">
        <f>IF(H48="","",H48-D48)</f>
        <v/>
      </c>
      <c r="J48" s="24">
        <f>IF(I48="","",ABS(I48))</f>
        <v/>
      </c>
      <c r="K48" s="25">
        <f>IF(I48="","",I48/D48)</f>
        <v/>
      </c>
      <c r="L48" s="26" t="inlineStr">
        <is>
          <t>External diameter in X at MID plane: 5.0 mm above base top. Reseat caliper for each repeat.</t>
        </is>
      </c>
    </row>
    <row r="49" ht="20.1" customHeight="1" s="38">
      <c r="A49" s="32" t="inlineStr">
        <is>
          <t>Pins</t>
        </is>
      </c>
      <c r="B49" s="21" t="inlineStr">
        <is>
          <t>P6</t>
        </is>
      </c>
      <c r="C49" s="21" t="inlineStr">
        <is>
          <t>Y</t>
        </is>
      </c>
      <c r="D49" s="22" t="n">
        <v>6</v>
      </c>
      <c r="E49" s="23" t="n">
        <v>5.7</v>
      </c>
      <c r="F49" s="23" t="n">
        <v>5.71</v>
      </c>
      <c r="G49" s="23" t="n"/>
      <c r="H49" s="24">
        <f>IF(COUNT(E49:G49)=0,"",AVERAGE(E49:G49))</f>
        <v/>
      </c>
      <c r="I49" s="24">
        <f>IF(H49="","",H49-D49)</f>
        <v/>
      </c>
      <c r="J49" s="24">
        <f>IF(I49="","",ABS(I49))</f>
        <v/>
      </c>
      <c r="K49" s="25">
        <f>IF(I49="","",I49/D49)</f>
        <v/>
      </c>
      <c r="L49" s="26" t="inlineStr">
        <is>
          <t>External diameter in Y at MID plane: 5.0 mm above base top. Reseat caliper for each repeat.</t>
        </is>
      </c>
    </row>
    <row r="50" ht="20.1" customHeight="1" s="38">
      <c r="A50" s="32" t="inlineStr">
        <is>
          <t>Pins</t>
        </is>
      </c>
      <c r="B50" s="21" t="inlineStr">
        <is>
          <t>P8</t>
        </is>
      </c>
      <c r="C50" s="21" t="inlineStr">
        <is>
          <t>X</t>
        </is>
      </c>
      <c r="D50" s="22" t="n">
        <v>8</v>
      </c>
      <c r="E50" s="23" t="n">
        <v>7.92</v>
      </c>
      <c r="F50" s="23" t="n">
        <v>7.92</v>
      </c>
      <c r="G50" s="23" t="n"/>
      <c r="H50" s="24">
        <f>IF(COUNT(E50:G50)=0,"",AVERAGE(E50:G50))</f>
        <v/>
      </c>
      <c r="I50" s="24">
        <f>IF(H50="","",H50-D50)</f>
        <v/>
      </c>
      <c r="J50" s="24">
        <f>IF(I50="","",ABS(I50))</f>
        <v/>
      </c>
      <c r="K50" s="25">
        <f>IF(I50="","",I50/D50)</f>
        <v/>
      </c>
      <c r="L50" s="26" t="inlineStr">
        <is>
          <t>External diameter in X at MID plane: 5.0 mm above base top. Reseat caliper for each repeat.</t>
        </is>
      </c>
    </row>
    <row r="51" ht="20.1" customHeight="1" s="38">
      <c r="A51" s="32" t="inlineStr">
        <is>
          <t>Pins</t>
        </is>
      </c>
      <c r="B51" s="21" t="inlineStr">
        <is>
          <t>P8</t>
        </is>
      </c>
      <c r="C51" s="21" t="inlineStr">
        <is>
          <t>Y</t>
        </is>
      </c>
      <c r="D51" s="22" t="n">
        <v>8</v>
      </c>
      <c r="E51" s="23" t="n">
        <v>7.64</v>
      </c>
      <c r="F51" s="23" t="n">
        <v>7.64</v>
      </c>
      <c r="G51" s="23" t="n"/>
      <c r="H51" s="24">
        <f>IF(COUNT(E51:G51)=0,"",AVERAGE(E51:G51))</f>
        <v/>
      </c>
      <c r="I51" s="24">
        <f>IF(H51="","",H51-D51)</f>
        <v/>
      </c>
      <c r="J51" s="24">
        <f>IF(I51="","",ABS(I51))</f>
        <v/>
      </c>
      <c r="K51" s="25">
        <f>IF(I51="","",I51/D51)</f>
        <v/>
      </c>
      <c r="L51" s="26" t="inlineStr">
        <is>
          <t>External diameter in Y at MID plane: 5.0 mm above base top. Reseat caliper for each repeat.</t>
        </is>
      </c>
    </row>
    <row r="52" ht="20.1" customHeight="1" s="38">
      <c r="A52" s="32" t="inlineStr">
        <is>
          <t>Pins</t>
        </is>
      </c>
      <c r="B52" s="21" t="inlineStr">
        <is>
          <t>P10</t>
        </is>
      </c>
      <c r="C52" s="21" t="inlineStr">
        <is>
          <t>X</t>
        </is>
      </c>
      <c r="D52" s="22" t="n">
        <v>10</v>
      </c>
      <c r="E52" s="23" t="n">
        <v>9.789999999999999</v>
      </c>
      <c r="F52" s="23" t="n">
        <v>9.789999999999999</v>
      </c>
      <c r="G52" s="23" t="n"/>
      <c r="H52" s="24">
        <f>IF(COUNT(E52:G52)=0,"",AVERAGE(E52:G52))</f>
        <v/>
      </c>
      <c r="I52" s="24">
        <f>IF(H52="","",H52-D52)</f>
        <v/>
      </c>
      <c r="J52" s="24">
        <f>IF(I52="","",ABS(I52))</f>
        <v/>
      </c>
      <c r="K52" s="25">
        <f>IF(I52="","",I52/D52)</f>
        <v/>
      </c>
      <c r="L52" s="26" t="inlineStr">
        <is>
          <t>External diameter in X at MID plane: 5.0 mm above base top. Reseat caliper for each repeat.</t>
        </is>
      </c>
    </row>
    <row r="53" ht="20.1" customHeight="1" s="38">
      <c r="A53" s="32" t="inlineStr">
        <is>
          <t>Pins</t>
        </is>
      </c>
      <c r="B53" s="21" t="inlineStr">
        <is>
          <t>P10</t>
        </is>
      </c>
      <c r="C53" s="21" t="inlineStr">
        <is>
          <t>Y</t>
        </is>
      </c>
      <c r="D53" s="22" t="n">
        <v>10</v>
      </c>
      <c r="E53" s="23" t="n">
        <v>9.640000000000001</v>
      </c>
      <c r="F53" s="23" t="n">
        <v>9.65</v>
      </c>
      <c r="G53" s="23" t="n"/>
      <c r="H53" s="24">
        <f>IF(COUNT(E53:G53)=0,"",AVERAGE(E53:G53))</f>
        <v/>
      </c>
      <c r="I53" s="24">
        <f>IF(H53="","",H53-D53)</f>
        <v/>
      </c>
      <c r="J53" s="24">
        <f>IF(I53="","",ABS(I53))</f>
        <v/>
      </c>
      <c r="K53" s="25">
        <f>IF(I53="","",I53/D53)</f>
        <v/>
      </c>
      <c r="L53" s="26" t="inlineStr">
        <is>
          <t>External diameter in Y at MID plane: 5.0 mm above base top. Reseat caliper for each repeat.</t>
        </is>
      </c>
    </row>
    <row r="54" ht="20.1" customHeight="1" s="38">
      <c r="A54" s="33" t="inlineStr">
        <is>
          <t>Walls</t>
        </is>
      </c>
      <c r="B54" s="14" t="inlineStr">
        <is>
          <t>W0.4</t>
        </is>
      </c>
      <c r="C54" s="14" t="inlineStr">
        <is>
          <t>Thickness</t>
        </is>
      </c>
      <c r="D54" s="15" t="n">
        <v>0.4</v>
      </c>
      <c r="E54" s="16" t="n">
        <v>0.67</v>
      </c>
      <c r="F54" s="16" t="n">
        <v>0.66</v>
      </c>
      <c r="G54" s="16" t="n"/>
      <c r="H54" s="17">
        <f>IF(COUNT(E54:G54)=0,"",AVERAGE(E54:G54))</f>
        <v/>
      </c>
      <c r="I54" s="17">
        <f>IF(H54="","",H54-D54)</f>
        <v/>
      </c>
      <c r="J54" s="17">
        <f>IF(I54="","",ABS(I54))</f>
        <v/>
      </c>
      <c r="K54" s="18">
        <f>IF(I54="","",I54/D54)</f>
        <v/>
      </c>
      <c r="L54" s="19" t="inlineStr">
        <is>
          <t>Wall thickness at mid-length, upper half, away from base junction.</t>
        </is>
      </c>
    </row>
    <row r="55" ht="20.1" customHeight="1" s="38">
      <c r="A55" s="34" t="inlineStr">
        <is>
          <t>Walls</t>
        </is>
      </c>
      <c r="B55" s="21" t="inlineStr">
        <is>
          <t>W0.6</t>
        </is>
      </c>
      <c r="C55" s="21" t="inlineStr">
        <is>
          <t>Thickness</t>
        </is>
      </c>
      <c r="D55" s="22" t="n">
        <v>0.6</v>
      </c>
      <c r="E55" s="23" t="n">
        <v>0.76</v>
      </c>
      <c r="F55" s="23" t="n">
        <v>0.76</v>
      </c>
      <c r="G55" s="23" t="n"/>
      <c r="H55" s="24">
        <f>IF(COUNT(E55:G55)=0,"",AVERAGE(E55:G55))</f>
        <v/>
      </c>
      <c r="I55" s="24">
        <f>IF(H55="","",H55-D55)</f>
        <v/>
      </c>
      <c r="J55" s="24">
        <f>IF(I55="","",ABS(I55))</f>
        <v/>
      </c>
      <c r="K55" s="25">
        <f>IF(I55="","",I55/D55)</f>
        <v/>
      </c>
      <c r="L55" s="26" t="inlineStr">
        <is>
          <t>Wall thickness at mid-length, upper half, away from base junction.</t>
        </is>
      </c>
    </row>
    <row r="56" ht="20.1" customHeight="1" s="38">
      <c r="A56" s="34" t="inlineStr">
        <is>
          <t>Walls</t>
        </is>
      </c>
      <c r="B56" s="21" t="inlineStr">
        <is>
          <t>W0.8</t>
        </is>
      </c>
      <c r="C56" s="21" t="inlineStr">
        <is>
          <t>Thickness</t>
        </is>
      </c>
      <c r="D56" s="22" t="n">
        <v>0.8</v>
      </c>
      <c r="E56" s="23" t="n">
        <v>0.8</v>
      </c>
      <c r="F56" s="23" t="n">
        <v>0.8100000000000001</v>
      </c>
      <c r="G56" s="23" t="n"/>
      <c r="H56" s="24">
        <f>IF(COUNT(E56:G56)=0,"",AVERAGE(E56:G56))</f>
        <v/>
      </c>
      <c r="I56" s="24">
        <f>IF(H56="","",H56-D56)</f>
        <v/>
      </c>
      <c r="J56" s="24">
        <f>IF(I56="","",ABS(I56))</f>
        <v/>
      </c>
      <c r="K56" s="25">
        <f>IF(I56="","",I56/D56)</f>
        <v/>
      </c>
      <c r="L56" s="26" t="inlineStr">
        <is>
          <t>Wall thickness at mid-length, upper half, away from base junction.</t>
        </is>
      </c>
    </row>
    <row r="57" ht="20.1" customHeight="1" s="38">
      <c r="A57" s="34" t="inlineStr">
        <is>
          <t>Walls</t>
        </is>
      </c>
      <c r="B57" s="21" t="inlineStr">
        <is>
          <t>W1.0</t>
        </is>
      </c>
      <c r="C57" s="21" t="inlineStr">
        <is>
          <t>Thickness</t>
        </is>
      </c>
      <c r="D57" s="22" t="n">
        <v>1</v>
      </c>
      <c r="E57" s="23" t="n">
        <v>0.99</v>
      </c>
      <c r="F57" s="23" t="n">
        <v>0.99</v>
      </c>
      <c r="G57" s="23" t="n"/>
      <c r="H57" s="24">
        <f>IF(COUNT(E57:G57)=0,"",AVERAGE(E57:G57))</f>
        <v/>
      </c>
      <c r="I57" s="24">
        <f>IF(H57="","",H57-D57)</f>
        <v/>
      </c>
      <c r="J57" s="24">
        <f>IF(I57="","",ABS(I57))</f>
        <v/>
      </c>
      <c r="K57" s="25">
        <f>IF(I57="","",I57/D57)</f>
        <v/>
      </c>
      <c r="L57" s="26" t="inlineStr">
        <is>
          <t>Wall thickness at mid-length, upper half, away from base junction.</t>
        </is>
      </c>
    </row>
    <row r="58" ht="20.1" customHeight="1" s="38">
      <c r="A58" s="34" t="inlineStr">
        <is>
          <t>Walls</t>
        </is>
      </c>
      <c r="B58" s="21" t="inlineStr">
        <is>
          <t>W1.2</t>
        </is>
      </c>
      <c r="C58" s="21" t="inlineStr">
        <is>
          <t>Thickness</t>
        </is>
      </c>
      <c r="D58" s="22" t="n">
        <v>1.2</v>
      </c>
      <c r="E58" s="23" t="n">
        <v>1.2</v>
      </c>
      <c r="F58" s="23" t="n">
        <v>1.2</v>
      </c>
      <c r="G58" s="23" t="n"/>
      <c r="H58" s="24">
        <f>IF(COUNT(E58:G58)=0,"",AVERAGE(E58:G58))</f>
        <v/>
      </c>
      <c r="I58" s="24">
        <f>IF(H58="","",H58-D58)</f>
        <v/>
      </c>
      <c r="J58" s="24">
        <f>IF(I58="","",ABS(I58))</f>
        <v/>
      </c>
      <c r="K58" s="25">
        <f>IF(I58="","",I58/D58)</f>
        <v/>
      </c>
      <c r="L58" s="26" t="inlineStr">
        <is>
          <t>Wall thickness at mid-length, upper half, away from base junction.</t>
        </is>
      </c>
    </row>
    <row r="59" ht="20.1" customHeight="1" s="38">
      <c r="A59" s="35" t="inlineStr">
        <is>
          <t>Reference</t>
        </is>
      </c>
      <c r="B59" s="14" t="inlineStr">
        <is>
          <t>RB</t>
        </is>
      </c>
      <c r="C59" s="14" t="inlineStr">
        <is>
          <t>X</t>
        </is>
      </c>
      <c r="D59" s="15" t="n">
        <v>20</v>
      </c>
      <c r="E59" s="16" t="n">
        <v>20</v>
      </c>
      <c r="F59" s="16" t="n">
        <v>20</v>
      </c>
      <c r="G59" s="16" t="n"/>
      <c r="H59" s="17">
        <f>IF(COUNT(E59:G59)=0,"",AVERAGE(E59:G59))</f>
        <v/>
      </c>
      <c r="I59" s="17">
        <f>IF(H59="","",H59-D59)</f>
        <v/>
      </c>
      <c r="J59" s="17">
        <f>IF(I59="","",ABS(I59))</f>
        <v/>
      </c>
      <c r="K59" s="18">
        <f>IF(I59="","",I59/D59)</f>
        <v/>
      </c>
      <c r="L59" s="19" t="inlineStr">
        <is>
          <t>Reference block X dimension.</t>
        </is>
      </c>
    </row>
    <row r="60" ht="20.1" customHeight="1" s="38">
      <c r="A60" s="36" t="inlineStr">
        <is>
          <t>Reference</t>
        </is>
      </c>
      <c r="B60" s="21" t="inlineStr">
        <is>
          <t>RB</t>
        </is>
      </c>
      <c r="C60" s="21" t="inlineStr">
        <is>
          <t>Y</t>
        </is>
      </c>
      <c r="D60" s="22" t="n">
        <v>20</v>
      </c>
      <c r="E60" s="23" t="n">
        <v>20</v>
      </c>
      <c r="F60" s="23" t="n">
        <v>20</v>
      </c>
      <c r="G60" s="23" t="n"/>
      <c r="H60" s="24">
        <f>IF(COUNT(E60:G60)=0,"",AVERAGE(E60:G60))</f>
        <v/>
      </c>
      <c r="I60" s="24">
        <f>IF(H60="","",H60-D60)</f>
        <v/>
      </c>
      <c r="J60" s="24">
        <f>IF(I60="","",ABS(I60))</f>
        <v/>
      </c>
      <c r="K60" s="25">
        <f>IF(I60="","",I60/D60)</f>
        <v/>
      </c>
      <c r="L60" s="26" t="inlineStr">
        <is>
          <t>Reference block Y dimension.</t>
        </is>
      </c>
    </row>
    <row r="61" ht="20.1" customHeight="1" s="38">
      <c r="A61" s="36" t="inlineStr">
        <is>
          <t>Reference</t>
        </is>
      </c>
      <c r="B61" s="21" t="inlineStr">
        <is>
          <t>RB</t>
        </is>
      </c>
      <c r="C61" s="21" t="inlineStr">
        <is>
          <t>Z</t>
        </is>
      </c>
      <c r="D61" s="22" t="n">
        <v>10</v>
      </c>
      <c r="E61" s="23" t="n">
        <v>10</v>
      </c>
      <c r="F61" s="23" t="n">
        <v>10</v>
      </c>
      <c r="G61" s="23" t="n"/>
      <c r="H61" s="24">
        <f>IF(COUNT(E61:G61)=0,"",AVERAGE(E61:G61))</f>
        <v/>
      </c>
      <c r="I61" s="24">
        <f>IF(H61="","",H61-D61)</f>
        <v/>
      </c>
      <c r="J61" s="24">
        <f>IF(I61="","",ABS(I61))</f>
        <v/>
      </c>
      <c r="K61" s="25">
        <f>IF(I61="","",I61/D61)</f>
        <v/>
      </c>
      <c r="L61" s="26" t="inlineStr">
        <is>
          <t>Base top to reference block top.</t>
        </is>
      </c>
    </row>
    <row r="62" ht="20.1" customHeight="1" s="38">
      <c r="A62" s="36" t="inlineStr">
        <is>
          <t>Reference</t>
        </is>
      </c>
      <c r="B62" s="21" t="inlineStr">
        <is>
          <t>LB</t>
        </is>
      </c>
      <c r="C62" s="21" t="inlineStr">
        <is>
          <t>X</t>
        </is>
      </c>
      <c r="D62" s="22" t="n">
        <v>40</v>
      </c>
      <c r="E62" s="23" t="n">
        <v>39.94</v>
      </c>
      <c r="F62" s="23" t="n">
        <v>39.99</v>
      </c>
      <c r="G62" s="23" t="n"/>
      <c r="H62" s="24">
        <f>IF(COUNT(E62:G62)=0,"",AVERAGE(E62:G62))</f>
        <v/>
      </c>
      <c r="I62" s="24">
        <f>IF(H62="","",H62-D62)</f>
        <v/>
      </c>
      <c r="J62" s="24">
        <f>IF(I62="","",ABS(I62))</f>
        <v/>
      </c>
      <c r="K62" s="25">
        <f>IF(I62="","",I62/D62)</f>
        <v/>
      </c>
      <c r="L62" s="26" t="inlineStr">
        <is>
          <t>Long-span bar X length across end faces.</t>
        </is>
      </c>
    </row>
    <row r="63" ht="20.1" customHeight="1" s="38">
      <c r="A63" s="33" t="inlineStr">
        <is>
          <t>Z Edge</t>
        </is>
      </c>
      <c r="B63" s="14" t="inlineStr">
        <is>
          <t>Z1</t>
        </is>
      </c>
      <c r="C63" s="14" t="inlineStr">
        <is>
          <t>Height</t>
        </is>
      </c>
      <c r="D63" s="15" t="n">
        <v>1</v>
      </c>
      <c r="E63" s="16" t="n">
        <v>3.99</v>
      </c>
      <c r="F63" s="16" t="n">
        <v>3.99</v>
      </c>
      <c r="G63" s="16" t="n"/>
      <c r="H63" s="17">
        <f>IF(COUNT(E63:G63)=0,"",AVERAGE(E63:G63)-$H$15)</f>
        <v/>
      </c>
      <c r="I63" s="17">
        <f>IF(H63="","",H63-D63)</f>
        <v/>
      </c>
      <c r="J63" s="17">
        <f>IF(I63="","",ABS(I63))</f>
        <v/>
      </c>
      <c r="K63" s="18">
        <f>IF(I63="","",I63/D63)</f>
        <v/>
      </c>
      <c r="L63" s="19" t="inlineStr">
        <is>
          <t>Enter TOTAL thickness from coupon underside to pad top; workbook subtracts measured base thickness.</t>
        </is>
      </c>
    </row>
    <row r="64" ht="20.1" customHeight="1" s="38">
      <c r="A64" s="34" t="inlineStr">
        <is>
          <t>Z Edge</t>
        </is>
      </c>
      <c r="B64" s="21" t="inlineStr">
        <is>
          <t>Z2</t>
        </is>
      </c>
      <c r="C64" s="21" t="inlineStr">
        <is>
          <t>Height</t>
        </is>
      </c>
      <c r="D64" s="22" t="n">
        <v>2</v>
      </c>
      <c r="E64" s="23" t="n">
        <v>4.98</v>
      </c>
      <c r="F64" s="23" t="n">
        <v>4.99</v>
      </c>
      <c r="G64" s="23" t="n"/>
      <c r="H64" s="24">
        <f>IF(COUNT(E64:G64)=0,"",AVERAGE(E64:G64)-$H$15)</f>
        <v/>
      </c>
      <c r="I64" s="24">
        <f>IF(H64="","",H64-D64)</f>
        <v/>
      </c>
      <c r="J64" s="24">
        <f>IF(I64="","",ABS(I64))</f>
        <v/>
      </c>
      <c r="K64" s="25">
        <f>IF(I64="","",I64/D64)</f>
        <v/>
      </c>
      <c r="L64" s="26" t="inlineStr">
        <is>
          <t>Enter TOTAL thickness from coupon underside to pad top; workbook subtracts measured base thickness.</t>
        </is>
      </c>
    </row>
    <row r="65" ht="20.1" customHeight="1" s="38">
      <c r="A65" s="34" t="inlineStr">
        <is>
          <t>Z Edge</t>
        </is>
      </c>
      <c r="B65" s="21" t="inlineStr">
        <is>
          <t>Z4</t>
        </is>
      </c>
      <c r="C65" s="21" t="inlineStr">
        <is>
          <t>Height</t>
        </is>
      </c>
      <c r="D65" s="22" t="n">
        <v>4</v>
      </c>
      <c r="E65" s="23" t="n">
        <v>7</v>
      </c>
      <c r="F65" s="23" t="n">
        <v>7</v>
      </c>
      <c r="G65" s="23" t="n"/>
      <c r="H65" s="24">
        <f>IF(COUNT(E65:G65)=0,"",AVERAGE(E65:G65)-$H$15)</f>
        <v/>
      </c>
      <c r="I65" s="24">
        <f>IF(H65="","",H65-D65)</f>
        <v/>
      </c>
      <c r="J65" s="24">
        <f>IF(I65="","",ABS(I65))</f>
        <v/>
      </c>
      <c r="K65" s="25">
        <f>IF(I65="","",I65/D65)</f>
        <v/>
      </c>
      <c r="L65" s="26" t="inlineStr">
        <is>
          <t>Enter TOTAL thickness from coupon underside to pad top; workbook subtracts measured base thickness.</t>
        </is>
      </c>
    </row>
    <row r="66" ht="20.1" customHeight="1" s="38">
      <c r="A66" s="34" t="inlineStr">
        <is>
          <t>Z Edge</t>
        </is>
      </c>
      <c r="B66" s="21" t="inlineStr">
        <is>
          <t>Z6</t>
        </is>
      </c>
      <c r="C66" s="21" t="inlineStr">
        <is>
          <t>Height</t>
        </is>
      </c>
      <c r="D66" s="22" t="n">
        <v>6</v>
      </c>
      <c r="E66" s="23" t="n">
        <v>9</v>
      </c>
      <c r="F66" s="23" t="n">
        <v>9</v>
      </c>
      <c r="G66" s="23" t="n"/>
      <c r="H66" s="24">
        <f>IF(COUNT(E66:G66)=0,"",AVERAGE(E66:G66)-$H$15)</f>
        <v/>
      </c>
      <c r="I66" s="24">
        <f>IF(H66="","",H66-D66)</f>
        <v/>
      </c>
      <c r="J66" s="24">
        <f>IF(I66="","",ABS(I66))</f>
        <v/>
      </c>
      <c r="K66" s="25">
        <f>IF(I66="","",I66/D66)</f>
        <v/>
      </c>
      <c r="L66" s="26" t="inlineStr">
        <is>
          <t>Enter TOTAL thickness from coupon underside to pad top; workbook subtracts measured base thickness.</t>
        </is>
      </c>
    </row>
    <row r="67" ht="20.1" customHeight="1" s="38">
      <c r="A67" s="34" t="inlineStr">
        <is>
          <t>Z Edge</t>
        </is>
      </c>
      <c r="B67" s="21" t="inlineStr">
        <is>
          <t>Z10</t>
        </is>
      </c>
      <c r="C67" s="21" t="inlineStr">
        <is>
          <t>Height</t>
        </is>
      </c>
      <c r="D67" s="22" t="n">
        <v>10</v>
      </c>
      <c r="E67" s="23" t="n">
        <v>13</v>
      </c>
      <c r="F67" s="23" t="n">
        <v>13.01</v>
      </c>
      <c r="G67" s="23" t="n"/>
      <c r="H67" s="24">
        <f>IF(COUNT(E67:G67)=0,"",AVERAGE(E67:G67)-$H$15)</f>
        <v/>
      </c>
      <c r="I67" s="24">
        <f>IF(H67="","",H67-D67)</f>
        <v/>
      </c>
      <c r="J67" s="24">
        <f>IF(I67="","",ABS(I67))</f>
        <v/>
      </c>
      <c r="K67" s="25">
        <f>IF(I67="","",I67/D67)</f>
        <v/>
      </c>
      <c r="L67" s="26" t="inlineStr">
        <is>
          <t>Enter TOTAL thickness from coupon underside to pad top; workbook subtracts measured base thickness.</t>
        </is>
      </c>
    </row>
    <row r="68" ht="20.1" customHeight="1" s="38">
      <c r="A68" s="27" t="inlineStr">
        <is>
          <t>Round boss</t>
        </is>
      </c>
      <c r="B68" s="14" t="inlineStr">
        <is>
          <t>R20</t>
        </is>
      </c>
      <c r="C68" s="14" t="inlineStr">
        <is>
          <t>X</t>
        </is>
      </c>
      <c r="D68" s="15" t="n">
        <v>20</v>
      </c>
      <c r="E68" s="16" t="n">
        <v>19.65</v>
      </c>
      <c r="F68" s="16" t="n">
        <v>19.66</v>
      </c>
      <c r="G68" s="16" t="n"/>
      <c r="H68" s="17">
        <f>IF(COUNT(E68:G68)=0,"",AVERAGE(E68:G68))</f>
        <v/>
      </c>
      <c r="I68" s="17">
        <f>IF(H68="","",H68-D68)</f>
        <v/>
      </c>
      <c r="J68" s="17">
        <f>IF(I68="","",ABS(I68))</f>
        <v/>
      </c>
      <c r="K68" s="18">
        <f>IF(I68="","",I68/D68)</f>
        <v/>
      </c>
      <c r="L68" s="19" t="inlineStr">
        <is>
          <t>Diameter at MID plane: 5.0 mm above base top, printer X direction.</t>
        </is>
      </c>
    </row>
    <row r="69" ht="20.1" customHeight="1" s="38">
      <c r="A69" s="28" t="inlineStr">
        <is>
          <t>Round boss</t>
        </is>
      </c>
      <c r="B69" s="21" t="inlineStr">
        <is>
          <t>R20</t>
        </is>
      </c>
      <c r="C69" s="21" t="inlineStr">
        <is>
          <t>Y</t>
        </is>
      </c>
      <c r="D69" s="22" t="n">
        <v>20</v>
      </c>
      <c r="E69" s="23" t="n">
        <v>19.8</v>
      </c>
      <c r="F69" s="23" t="n">
        <v>19.78</v>
      </c>
      <c r="G69" s="23" t="n"/>
      <c r="H69" s="24">
        <f>IF(COUNT(E69:G69)=0,"",AVERAGE(E69:G69))</f>
        <v/>
      </c>
      <c r="I69" s="24">
        <f>IF(H69="","",H69-D69)</f>
        <v/>
      </c>
      <c r="J69" s="24">
        <f>IF(I69="","",ABS(I69))</f>
        <v/>
      </c>
      <c r="K69" s="25">
        <f>IF(I69="","",I69/D69)</f>
        <v/>
      </c>
      <c r="L69" s="26" t="inlineStr">
        <is>
          <t>Diameter at MID plane: 5.0 mm above base top, printer Y direction.</t>
        </is>
      </c>
    </row>
    <row r="70" ht="20.1" customHeight="1" s="38">
      <c r="A70" s="13" t="inlineStr">
        <is>
          <t>Profile cylinder</t>
        </is>
      </c>
      <c r="B70" s="14" t="inlineStr">
        <is>
          <t>C12 LOWER</t>
        </is>
      </c>
      <c r="C70" s="14" t="inlineStr">
        <is>
          <t>X</t>
        </is>
      </c>
      <c r="D70" s="15" t="n">
        <v>12</v>
      </c>
      <c r="E70" s="16" t="n">
        <v>11.72</v>
      </c>
      <c r="F70" s="16" t="n">
        <v>11.72</v>
      </c>
      <c r="G70" s="16" t="n"/>
      <c r="H70" s="17">
        <f>IF(COUNT(E70:G70)=0,"",AVERAGE(E70:G70))</f>
        <v/>
      </c>
      <c r="I70" s="17">
        <f>IF(H70="","",H70-D70)</f>
        <v/>
      </c>
      <c r="J70" s="17">
        <f>IF(I70="","",ABS(I70))</f>
        <v/>
      </c>
      <c r="K70" s="18">
        <f>IF(I70="","",I70/D70)</f>
        <v/>
      </c>
      <c r="L70" s="19" t="inlineStr">
        <is>
          <t>Diameter at LOWER plane: 3 mm above base top, printer X direction.</t>
        </is>
      </c>
    </row>
    <row r="71" ht="20.1" customHeight="1" s="38">
      <c r="A71" s="20" t="inlineStr">
        <is>
          <t>Profile cylinder</t>
        </is>
      </c>
      <c r="B71" s="21" t="inlineStr">
        <is>
          <t>C12 LOWER</t>
        </is>
      </c>
      <c r="C71" s="21" t="inlineStr">
        <is>
          <t>Y</t>
        </is>
      </c>
      <c r="D71" s="22" t="n">
        <v>12</v>
      </c>
      <c r="E71" s="23" t="n">
        <v>11.73</v>
      </c>
      <c r="F71" s="23" t="n">
        <v>11.72</v>
      </c>
      <c r="G71" s="23" t="n"/>
      <c r="H71" s="24">
        <f>IF(COUNT(E71:G71)=0,"",AVERAGE(E71:G71))</f>
        <v/>
      </c>
      <c r="I71" s="24">
        <f>IF(H71="","",H71-D71)</f>
        <v/>
      </c>
      <c r="J71" s="24">
        <f>IF(I71="","",ABS(I71))</f>
        <v/>
      </c>
      <c r="K71" s="25">
        <f>IF(I71="","",I71/D71)</f>
        <v/>
      </c>
      <c r="L71" s="26" t="inlineStr">
        <is>
          <t>Diameter at LOWER plane: 3 mm above base top, printer Y direction.</t>
        </is>
      </c>
    </row>
    <row r="72" ht="20.1" customHeight="1" s="38">
      <c r="A72" s="20" t="inlineStr">
        <is>
          <t>Profile cylinder</t>
        </is>
      </c>
      <c r="B72" s="21" t="inlineStr">
        <is>
          <t>C12 MID</t>
        </is>
      </c>
      <c r="C72" s="21" t="inlineStr">
        <is>
          <t>X</t>
        </is>
      </c>
      <c r="D72" s="22" t="n">
        <v>12</v>
      </c>
      <c r="E72" s="23" t="n">
        <v>11.83</v>
      </c>
      <c r="F72" s="23" t="n">
        <v>11.83</v>
      </c>
      <c r="G72" s="23" t="n"/>
      <c r="H72" s="24">
        <f>IF(COUNT(E72:G72)=0,"",AVERAGE(E72:G72))</f>
        <v/>
      </c>
      <c r="I72" s="24">
        <f>IF(H72="","",H72-D72)</f>
        <v/>
      </c>
      <c r="J72" s="24">
        <f>IF(I72="","",ABS(I72))</f>
        <v/>
      </c>
      <c r="K72" s="25">
        <f>IF(I72="","",I72/D72)</f>
        <v/>
      </c>
      <c r="L72" s="26" t="inlineStr">
        <is>
          <t>Diameter at MID plane: 7.5 mm above base top, printer X direction.</t>
        </is>
      </c>
    </row>
    <row r="73" ht="20.1" customHeight="1" s="38">
      <c r="A73" s="20" t="inlineStr">
        <is>
          <t>Profile cylinder</t>
        </is>
      </c>
      <c r="B73" s="21" t="inlineStr">
        <is>
          <t>C12 MID</t>
        </is>
      </c>
      <c r="C73" s="21" t="inlineStr">
        <is>
          <t>Y</t>
        </is>
      </c>
      <c r="D73" s="22" t="n">
        <v>12</v>
      </c>
      <c r="E73" s="23" t="n">
        <v>11.83</v>
      </c>
      <c r="F73" s="23" t="n">
        <v>11.84</v>
      </c>
      <c r="G73" s="23" t="n"/>
      <c r="H73" s="24">
        <f>IF(COUNT(E73:G73)=0,"",AVERAGE(E73:G73))</f>
        <v/>
      </c>
      <c r="I73" s="24">
        <f>IF(H73="","",H73-D73)</f>
        <v/>
      </c>
      <c r="J73" s="24">
        <f>IF(I73="","",ABS(I73))</f>
        <v/>
      </c>
      <c r="K73" s="25">
        <f>IF(I73="","",I73/D73)</f>
        <v/>
      </c>
      <c r="L73" s="26" t="inlineStr">
        <is>
          <t>Diameter at MID plane: 7.5 mm above base top, printer Y direction.</t>
        </is>
      </c>
    </row>
    <row r="74" ht="20.1" customHeight="1" s="38">
      <c r="A74" s="20" t="inlineStr">
        <is>
          <t>Profile cylinder</t>
        </is>
      </c>
      <c r="B74" s="21" t="inlineStr">
        <is>
          <t>C12 UPPER</t>
        </is>
      </c>
      <c r="C74" s="21" t="inlineStr">
        <is>
          <t>X</t>
        </is>
      </c>
      <c r="D74" s="22" t="n">
        <v>12</v>
      </c>
      <c r="E74" s="23" t="n">
        <v>11.83</v>
      </c>
      <c r="F74" s="23" t="n">
        <v>11.84</v>
      </c>
      <c r="G74" s="23" t="n"/>
      <c r="H74" s="24">
        <f>IF(COUNT(E74:G74)=0,"",AVERAGE(E74:G74))</f>
        <v/>
      </c>
      <c r="I74" s="24">
        <f>IF(H74="","",H74-D74)</f>
        <v/>
      </c>
      <c r="J74" s="24">
        <f>IF(I74="","",ABS(I74))</f>
        <v/>
      </c>
      <c r="K74" s="25">
        <f>IF(I74="","",I74/D74)</f>
        <v/>
      </c>
      <c r="L74" s="26" t="inlineStr">
        <is>
          <t>Diameter at UPPER plane: 12 mm above base top, printer X direction.</t>
        </is>
      </c>
    </row>
    <row r="75" ht="20.1" customHeight="1" s="38">
      <c r="A75" s="20" t="inlineStr">
        <is>
          <t>Profile cylinder</t>
        </is>
      </c>
      <c r="B75" s="21" t="inlineStr">
        <is>
          <t>C12 UPPER</t>
        </is>
      </c>
      <c r="C75" s="21" t="inlineStr">
        <is>
          <t>Y</t>
        </is>
      </c>
      <c r="D75" s="22" t="n">
        <v>12</v>
      </c>
      <c r="E75" s="23" t="n">
        <v>11.9</v>
      </c>
      <c r="F75" s="23" t="n">
        <v>11.9</v>
      </c>
      <c r="G75" s="23" t="n"/>
      <c r="H75" s="24">
        <f>IF(COUNT(E75:G75)=0,"",AVERAGE(E75:G75))</f>
        <v/>
      </c>
      <c r="I75" s="24">
        <f>IF(H75="","",H75-D75)</f>
        <v/>
      </c>
      <c r="J75" s="24">
        <f>IF(I75="","",ABS(I75))</f>
        <v/>
      </c>
      <c r="K75" s="25">
        <f>IF(I75="","",I75/D75)</f>
        <v/>
      </c>
      <c r="L75" s="26" t="inlineStr">
        <is>
          <t>Diameter at UPPER plane: 12 mm above base top, printer Y direction.</t>
        </is>
      </c>
    </row>
  </sheetData>
  <autoFilter ref="A12:L75"/>
  <mergeCells count="3">
    <mergeCell ref="A10:L10"/>
    <mergeCell ref="A2:L2"/>
    <mergeCell ref="A1:L1"/>
  </mergeCells>
  <conditionalFormatting sqref="J13:J75">
    <cfRule type="colorScale" priority="1">
      <colorScale>
        <cfvo type="num" val="0"/>
        <cfvo type="num" val="0.15"/>
        <cfvo type="num" val="0.4"/>
        <color rgb="FF63BE7B"/>
        <color rgb="FFFFEB84"/>
        <color rgb="FFF8696B"/>
      </colorScale>
    </cfRule>
  </conditionalFormatting>
  <pageMargins left="0.75" right="0.75" top="1" bottom="1" header="0.5" footer="0.5"/>
</worksheet>
</file>

<file path=xl/worksheets/sheet4.xml><?xml version="1.0" encoding="utf-8"?>
<worksheet xmlns="http://schemas.openxmlformats.org/spreadsheetml/2006/main">
  <sheetPr>
    <outlinePr summaryBelow="1" summaryRight="1"/>
    <pageSetUpPr/>
  </sheetPr>
  <dimension ref="A1:L75"/>
  <sheetViews>
    <sheetView showGridLines="0" tabSelected="1" workbookViewId="0">
      <pane ySplit="12" topLeftCell="A69" activePane="bottomLeft" state="frozen"/>
      <selection pane="bottomLeft" activeCell="F76" sqref="F76"/>
    </sheetView>
  </sheetViews>
  <sheetFormatPr baseColWidth="8" defaultRowHeight="15"/>
  <cols>
    <col width="16" customWidth="1" style="38" min="1" max="1"/>
    <col width="18" customWidth="1" style="38" min="2" max="2"/>
    <col width="14" customWidth="1" style="38" min="3" max="3"/>
    <col width="11" customWidth="1" style="38" min="4" max="7"/>
    <col width="14" customWidth="1" style="38" min="8" max="8"/>
    <col width="11" customWidth="1" style="38" min="9" max="11"/>
    <col width="62" customWidth="1" style="38" min="12" max="12"/>
  </cols>
  <sheetData>
    <row r="1" ht="26.1" customHeight="1" s="38">
      <c r="A1" s="41" t="inlineStr">
        <is>
          <t>D&amp;L PQ-01 v1.2 - Dimensional Qualification Record</t>
        </is>
      </c>
    </row>
    <row r="2">
      <c r="A2" s="40" t="inlineStr">
        <is>
          <t>Blue text = user input. Black = calculated. All dimensions in mm. Repeat readings are reseated measurements at the same prescribed plane.</t>
        </is>
      </c>
    </row>
    <row r="4">
      <c r="A4" s="10" t="inlineStr">
        <is>
          <t>Sample ID</t>
        </is>
      </c>
      <c r="B4" s="11" t="inlineStr">
        <is>
          <t>PQ01-H2D-02</t>
        </is>
      </c>
      <c r="D4" s="10" t="inlineStr">
        <is>
          <t>Printer</t>
        </is>
      </c>
      <c r="E4" s="11" t="inlineStr">
        <is>
          <t>Bambu Lab H2D</t>
        </is>
      </c>
      <c r="G4" s="10" t="inlineStr">
        <is>
          <t>Nozzle diameter (mm)</t>
        </is>
      </c>
      <c r="H4" s="11" t="n">
        <v>0.2</v>
      </c>
      <c r="J4" s="10" t="inlineStr">
        <is>
          <t>Layer height (mm)</t>
        </is>
      </c>
      <c r="K4" s="11" t="n">
        <v>0.2</v>
      </c>
    </row>
    <row r="6">
      <c r="A6" s="10" t="inlineStr">
        <is>
          <t>Material / filament</t>
        </is>
      </c>
      <c r="B6" s="11" t="inlineStr">
        <is>
          <t>PLA</t>
        </is>
      </c>
      <c r="D6" s="10" t="inlineStr">
        <is>
          <t>Slicer / profile</t>
        </is>
      </c>
      <c r="E6" s="11" t="inlineStr">
        <is>
          <t>Bambu</t>
        </is>
      </c>
      <c r="G6" s="10" t="inlineStr">
        <is>
          <t>Nozzle temp (C)</t>
        </is>
      </c>
      <c r="H6" s="11" t="n">
        <v>220</v>
      </c>
      <c r="J6" s="10" t="inlineStr">
        <is>
          <t>Bed temp (C)</t>
        </is>
      </c>
      <c r="K6" s="11" t="n">
        <v>55</v>
      </c>
    </row>
    <row r="8">
      <c r="A8" s="10" t="inlineStr">
        <is>
          <t>Date</t>
        </is>
      </c>
      <c r="B8" s="43" t="n">
        <v>46316</v>
      </c>
    </row>
    <row r="10" ht="32.1" customHeight="1" s="38">
      <c r="A10" s="39" t="inlineStr">
        <is>
          <t>MEASUREMENT CONTROL: Standard pins and R20 are measured at the defined MID plane (5.0 mm above the base top). For C12 use the LOWER/MID/UPPER planes shown in the guide. Do not mix measurement heights between repeats.</t>
        </is>
      </c>
    </row>
    <row r="12" ht="30" customHeight="1" s="38" thickBot="1">
      <c r="A12" s="12" t="inlineStr">
        <is>
          <t>Group</t>
        </is>
      </c>
      <c r="B12" s="12" t="inlineStr">
        <is>
          <t>Feature ID</t>
        </is>
      </c>
      <c r="C12" s="12" t="inlineStr">
        <is>
          <t>Axis / metric</t>
        </is>
      </c>
      <c r="D12" s="12" t="inlineStr">
        <is>
          <t>Nominal</t>
        </is>
      </c>
      <c r="E12" s="12" t="inlineStr">
        <is>
          <t>Reading 1</t>
        </is>
      </c>
      <c r="F12" s="12" t="inlineStr">
        <is>
          <t>Reading 2</t>
        </is>
      </c>
      <c r="G12" s="12" t="inlineStr">
        <is>
          <t>Reading 3</t>
        </is>
      </c>
      <c r="H12" s="12" t="inlineStr">
        <is>
          <t>Mean measured</t>
        </is>
      </c>
      <c r="I12" s="12" t="inlineStr">
        <is>
          <t>Error</t>
        </is>
      </c>
      <c r="J12" s="12" t="inlineStr">
        <is>
          <t>Abs error</t>
        </is>
      </c>
      <c r="K12" s="12" t="inlineStr">
        <is>
          <t>Error %</t>
        </is>
      </c>
      <c r="L12" s="12" t="inlineStr">
        <is>
          <t>Notes</t>
        </is>
      </c>
    </row>
    <row r="13" ht="20.1" customHeight="1" s="38">
      <c r="A13" s="13" t="inlineStr">
        <is>
          <t>Overall</t>
        </is>
      </c>
      <c r="B13" s="14" t="inlineStr">
        <is>
          <t>Overall X</t>
        </is>
      </c>
      <c r="C13" s="14" t="inlineStr">
        <is>
          <t>X</t>
        </is>
      </c>
      <c r="D13" s="15" t="n">
        <v>140</v>
      </c>
      <c r="E13" s="16" t="n">
        <v>139.71</v>
      </c>
      <c r="F13" s="16" t="n">
        <v>139.75</v>
      </c>
      <c r="G13" s="16" t="n"/>
      <c r="H13" s="17">
        <f>IF(COUNT(E13:G13)=0,"",AVERAGE(E13:G13))</f>
        <v/>
      </c>
      <c r="I13" s="17">
        <f>IF(H13="","",H13-D13)</f>
        <v/>
      </c>
      <c r="J13" s="17">
        <f>IF(I13="","",ABS(I13))</f>
        <v/>
      </c>
      <c r="K13" s="18">
        <f>IF(I13="","",I13/D13)</f>
        <v/>
      </c>
      <c r="L13" s="19" t="inlineStr">
        <is>
          <t>External jaws across straight left/right outer faces; avoid rounded corners.</t>
        </is>
      </c>
    </row>
    <row r="14" ht="20.1" customHeight="1" s="38">
      <c r="A14" s="20" t="inlineStr">
        <is>
          <t>Overall</t>
        </is>
      </c>
      <c r="B14" s="21" t="inlineStr">
        <is>
          <t>Overall Y</t>
        </is>
      </c>
      <c r="C14" s="21" t="inlineStr">
        <is>
          <t>Y</t>
        </is>
      </c>
      <c r="D14" s="22" t="n">
        <v>90</v>
      </c>
      <c r="E14" s="23" t="n">
        <v>89.78</v>
      </c>
      <c r="F14" s="23" t="n">
        <v>89.8</v>
      </c>
      <c r="G14" s="23" t="n"/>
      <c r="H14" s="24">
        <f>IF(COUNT(E14:G14)=0,"",AVERAGE(E14:G14))</f>
        <v/>
      </c>
      <c r="I14" s="24">
        <f>IF(H14="","",H14-D14)</f>
        <v/>
      </c>
      <c r="J14" s="24">
        <f>IF(I14="","",ABS(I14))</f>
        <v/>
      </c>
      <c r="K14" s="25">
        <f>IF(I14="","",I14/D14)</f>
        <v/>
      </c>
      <c r="L14" s="26" t="inlineStr">
        <is>
          <t>External jaws across straight front/rear outer faces; avoid rounded corners.</t>
        </is>
      </c>
    </row>
    <row r="15" ht="20.1" customHeight="1" s="38" thickBot="1">
      <c r="A15" s="20" t="inlineStr">
        <is>
          <t>Overall</t>
        </is>
      </c>
      <c r="B15" s="21" t="inlineStr">
        <is>
          <t>Base thickness</t>
        </is>
      </c>
      <c r="C15" s="21" t="inlineStr">
        <is>
          <t>Z</t>
        </is>
      </c>
      <c r="D15" s="22" t="n">
        <v>3</v>
      </c>
      <c r="E15" s="23" t="n">
        <v>3.01</v>
      </c>
      <c r="F15" s="23" t="n">
        <v>3</v>
      </c>
      <c r="G15" s="23" t="n"/>
      <c r="H15" s="24">
        <f>IF(COUNT(E15:G15)=0,"",AVERAGE(E15:G15))</f>
        <v/>
      </c>
      <c r="I15" s="24">
        <f>IF(H15="","",H15-D15)</f>
        <v/>
      </c>
      <c r="J15" s="24">
        <f>IF(I15="","",ABS(I15))</f>
        <v/>
      </c>
      <c r="K15" s="25">
        <f>IF(I15="","",I15/D15)</f>
        <v/>
      </c>
      <c r="L15" s="26" t="inlineStr">
        <is>
          <t>Underside to base top on unobstructed plate area.</t>
        </is>
      </c>
    </row>
    <row r="16" ht="20.1" customHeight="1" s="38">
      <c r="A16" s="27" t="inlineStr">
        <is>
          <t>Holes</t>
        </is>
      </c>
      <c r="B16" s="14" t="inlineStr">
        <is>
          <t>H2</t>
        </is>
      </c>
      <c r="C16" s="14" t="inlineStr">
        <is>
          <t>X</t>
        </is>
      </c>
      <c r="D16" s="15" t="n">
        <v>2</v>
      </c>
      <c r="E16" s="16" t="n">
        <v>1.72</v>
      </c>
      <c r="F16" s="16" t="n">
        <v>1.72</v>
      </c>
      <c r="G16" s="16" t="n"/>
      <c r="H16" s="17">
        <f>IF(COUNT(E16:G16)=0,"",AVERAGE(E16:G16))</f>
        <v/>
      </c>
      <c r="I16" s="17">
        <f>IF(H16="","",H16-D16)</f>
        <v/>
      </c>
      <c r="J16" s="17">
        <f>IF(I16="","",ABS(I16))</f>
        <v/>
      </c>
      <c r="K16" s="18">
        <f>IF(I16="","",I16/D16)</f>
        <v/>
      </c>
      <c r="L16" s="19" t="inlineStr">
        <is>
          <t>Internal diameter measured in printer X direction. Indicative with standard caliper internal jaws; pin gauges preferred.</t>
        </is>
      </c>
    </row>
    <row r="17" ht="20.1" customHeight="1" s="38">
      <c r="A17" s="28" t="inlineStr">
        <is>
          <t>Holes</t>
        </is>
      </c>
      <c r="B17" s="21" t="inlineStr">
        <is>
          <t>H2</t>
        </is>
      </c>
      <c r="C17" s="21" t="inlineStr">
        <is>
          <t>Y</t>
        </is>
      </c>
      <c r="D17" s="22" t="n">
        <v>2</v>
      </c>
      <c r="E17" s="23" t="n">
        <v>1.78</v>
      </c>
      <c r="F17" s="23" t="n">
        <v>1.78</v>
      </c>
      <c r="G17" s="23" t="n"/>
      <c r="H17" s="24">
        <f>IF(COUNT(E17:G17)=0,"",AVERAGE(E17:G17))</f>
        <v/>
      </c>
      <c r="I17" s="24">
        <f>IF(H17="","",H17-D17)</f>
        <v/>
      </c>
      <c r="J17" s="24">
        <f>IF(I17="","",ABS(I17))</f>
        <v/>
      </c>
      <c r="K17" s="25">
        <f>IF(I17="","",I17/D17)</f>
        <v/>
      </c>
      <c r="L17" s="26" t="inlineStr">
        <is>
          <t>Internal diameter measured in printer Y direction. Indicative with standard caliper internal jaws; pin gauges preferred.</t>
        </is>
      </c>
    </row>
    <row r="18" ht="20.1" customHeight="1" s="38">
      <c r="A18" s="28" t="inlineStr">
        <is>
          <t>Holes</t>
        </is>
      </c>
      <c r="B18" s="21" t="inlineStr">
        <is>
          <t>H2.5</t>
        </is>
      </c>
      <c r="C18" s="21" t="inlineStr">
        <is>
          <t>X</t>
        </is>
      </c>
      <c r="D18" s="22" t="n">
        <v>2.5</v>
      </c>
      <c r="E18" s="23" t="n">
        <v>2.33</v>
      </c>
      <c r="F18" s="23" t="n">
        <v>2.32</v>
      </c>
      <c r="G18" s="23" t="n"/>
      <c r="H18" s="24">
        <f>IF(COUNT(E18:G18)=0,"",AVERAGE(E18:G18))</f>
        <v/>
      </c>
      <c r="I18" s="24">
        <f>IF(H18="","",H18-D18)</f>
        <v/>
      </c>
      <c r="J18" s="24">
        <f>IF(I18="","",ABS(I18))</f>
        <v/>
      </c>
      <c r="K18" s="25">
        <f>IF(I18="","",I18/D18)</f>
        <v/>
      </c>
      <c r="L18" s="26" t="inlineStr">
        <is>
          <t>Internal diameter measured in printer X direction. Indicative with standard caliper internal jaws; pin gauges preferred.</t>
        </is>
      </c>
    </row>
    <row r="19" ht="20.1" customHeight="1" s="38">
      <c r="A19" s="28" t="inlineStr">
        <is>
          <t>Holes</t>
        </is>
      </c>
      <c r="B19" s="21" t="inlineStr">
        <is>
          <t>H2.5</t>
        </is>
      </c>
      <c r="C19" s="21" t="inlineStr">
        <is>
          <t>Y</t>
        </is>
      </c>
      <c r="D19" s="22" t="n">
        <v>2.5</v>
      </c>
      <c r="E19" s="23" t="n">
        <v>2.28</v>
      </c>
      <c r="F19" s="23" t="n">
        <v>2.3</v>
      </c>
      <c r="G19" s="23" t="n"/>
      <c r="H19" s="24">
        <f>IF(COUNT(E19:G19)=0,"",AVERAGE(E19:G19))</f>
        <v/>
      </c>
      <c r="I19" s="24">
        <f>IF(H19="","",H19-D19)</f>
        <v/>
      </c>
      <c r="J19" s="24">
        <f>IF(I19="","",ABS(I19))</f>
        <v/>
      </c>
      <c r="K19" s="25">
        <f>IF(I19="","",I19/D19)</f>
        <v/>
      </c>
      <c r="L19" s="26" t="inlineStr">
        <is>
          <t>Internal diameter measured in printer Y direction. Indicative with standard caliper internal jaws; pin gauges preferred.</t>
        </is>
      </c>
    </row>
    <row r="20" ht="20.1" customHeight="1" s="38">
      <c r="A20" s="28" t="inlineStr">
        <is>
          <t>Holes</t>
        </is>
      </c>
      <c r="B20" s="21" t="inlineStr">
        <is>
          <t>H3</t>
        </is>
      </c>
      <c r="C20" s="21" t="inlineStr">
        <is>
          <t>X</t>
        </is>
      </c>
      <c r="D20" s="22" t="n">
        <v>3</v>
      </c>
      <c r="E20" s="23" t="n">
        <v>2.86</v>
      </c>
      <c r="F20" s="23" t="n">
        <v>2.85</v>
      </c>
      <c r="G20" s="23" t="n"/>
      <c r="H20" s="24">
        <f>IF(COUNT(E20:G20)=0,"",AVERAGE(E20:G20))</f>
        <v/>
      </c>
      <c r="I20" s="24">
        <f>IF(H20="","",H20-D20)</f>
        <v/>
      </c>
      <c r="J20" s="24">
        <f>IF(I20="","",ABS(I20))</f>
        <v/>
      </c>
      <c r="K20" s="25">
        <f>IF(I20="","",I20/D20)</f>
        <v/>
      </c>
      <c r="L20" s="26" t="inlineStr">
        <is>
          <t>Internal diameter measured in printer X direction. Indicative with standard caliper internal jaws; pin gauges preferred.</t>
        </is>
      </c>
    </row>
    <row r="21" ht="20.1" customHeight="1" s="38">
      <c r="A21" s="28" t="inlineStr">
        <is>
          <t>Holes</t>
        </is>
      </c>
      <c r="B21" s="21" t="inlineStr">
        <is>
          <t>H3</t>
        </is>
      </c>
      <c r="C21" s="21" t="inlineStr">
        <is>
          <t>Y</t>
        </is>
      </c>
      <c r="D21" s="22" t="n">
        <v>3</v>
      </c>
      <c r="E21" s="23" t="n">
        <v>2.86</v>
      </c>
      <c r="F21" s="23" t="n">
        <v>2.86</v>
      </c>
      <c r="G21" s="23" t="n"/>
      <c r="H21" s="24">
        <f>IF(COUNT(E21:G21)=0,"",AVERAGE(E21:G21))</f>
        <v/>
      </c>
      <c r="I21" s="24">
        <f>IF(H21="","",H21-D21)</f>
        <v/>
      </c>
      <c r="J21" s="24">
        <f>IF(I21="","",ABS(I21))</f>
        <v/>
      </c>
      <c r="K21" s="25">
        <f>IF(I21="","",I21/D21)</f>
        <v/>
      </c>
      <c r="L21" s="26" t="inlineStr">
        <is>
          <t>Internal diameter measured in printer Y direction. Indicative with standard caliper internal jaws; pin gauges preferred.</t>
        </is>
      </c>
    </row>
    <row r="22" ht="20.1" customHeight="1" s="38">
      <c r="A22" s="28" t="inlineStr">
        <is>
          <t>Holes</t>
        </is>
      </c>
      <c r="B22" s="21" t="inlineStr">
        <is>
          <t>H3.5</t>
        </is>
      </c>
      <c r="C22" s="21" t="inlineStr">
        <is>
          <t>X</t>
        </is>
      </c>
      <c r="D22" s="22" t="n">
        <v>3.5</v>
      </c>
      <c r="E22" s="23" t="n">
        <v>3.34</v>
      </c>
      <c r="F22" s="23" t="n">
        <v>3.33</v>
      </c>
      <c r="G22" s="23" t="n"/>
      <c r="H22" s="24">
        <f>IF(COUNT(E22:G22)=0,"",AVERAGE(E22:G22))</f>
        <v/>
      </c>
      <c r="I22" s="24">
        <f>IF(H22="","",H22-D22)</f>
        <v/>
      </c>
      <c r="J22" s="24">
        <f>IF(I22="","",ABS(I22))</f>
        <v/>
      </c>
      <c r="K22" s="25">
        <f>IF(I22="","",I22/D22)</f>
        <v/>
      </c>
      <c r="L22" s="26" t="inlineStr">
        <is>
          <t>Internal diameter measured in printer X direction. Indicative with standard caliper internal jaws; pin gauges preferred.</t>
        </is>
      </c>
    </row>
    <row r="23" ht="20.1" customHeight="1" s="38">
      <c r="A23" s="28" t="inlineStr">
        <is>
          <t>Holes</t>
        </is>
      </c>
      <c r="B23" s="21" t="inlineStr">
        <is>
          <t>H3.5</t>
        </is>
      </c>
      <c r="C23" s="21" t="inlineStr">
        <is>
          <t>Y</t>
        </is>
      </c>
      <c r="D23" s="22" t="n">
        <v>3.5</v>
      </c>
      <c r="E23" s="23" t="n">
        <v>3.37</v>
      </c>
      <c r="F23" s="23" t="n">
        <v>3.37</v>
      </c>
      <c r="G23" s="23" t="n"/>
      <c r="H23" s="24">
        <f>IF(COUNT(E23:G23)=0,"",AVERAGE(E23:G23))</f>
        <v/>
      </c>
      <c r="I23" s="24">
        <f>IF(H23="","",H23-D23)</f>
        <v/>
      </c>
      <c r="J23" s="24">
        <f>IF(I23="","",ABS(I23))</f>
        <v/>
      </c>
      <c r="K23" s="25">
        <f>IF(I23="","",I23/D23)</f>
        <v/>
      </c>
      <c r="L23" s="26" t="inlineStr">
        <is>
          <t>Internal diameter measured in printer Y direction. Indicative with standard caliper internal jaws; pin gauges preferred.</t>
        </is>
      </c>
    </row>
    <row r="24" ht="20.1" customHeight="1" s="38">
      <c r="A24" s="28" t="inlineStr">
        <is>
          <t>Holes</t>
        </is>
      </c>
      <c r="B24" s="21" t="inlineStr">
        <is>
          <t>H4</t>
        </is>
      </c>
      <c r="C24" s="21" t="inlineStr">
        <is>
          <t>X</t>
        </is>
      </c>
      <c r="D24" s="22" t="n">
        <v>4</v>
      </c>
      <c r="E24" s="23" t="n">
        <v>3.91</v>
      </c>
      <c r="F24" s="23" t="n">
        <v>3.91</v>
      </c>
      <c r="G24" s="23" t="n"/>
      <c r="H24" s="24">
        <f>IF(COUNT(E24:G24)=0,"",AVERAGE(E24:G24))</f>
        <v/>
      </c>
      <c r="I24" s="24">
        <f>IF(H24="","",H24-D24)</f>
        <v/>
      </c>
      <c r="J24" s="24">
        <f>IF(I24="","",ABS(I24))</f>
        <v/>
      </c>
      <c r="K24" s="25">
        <f>IF(I24="","",I24/D24)</f>
        <v/>
      </c>
      <c r="L24" s="26" t="inlineStr">
        <is>
          <t>Internal diameter measured in printer X direction.</t>
        </is>
      </c>
    </row>
    <row r="25" ht="20.1" customHeight="1" s="38">
      <c r="A25" s="28" t="inlineStr">
        <is>
          <t>Holes</t>
        </is>
      </c>
      <c r="B25" s="21" t="inlineStr">
        <is>
          <t>H4</t>
        </is>
      </c>
      <c r="C25" s="21" t="inlineStr">
        <is>
          <t>Y</t>
        </is>
      </c>
      <c r="D25" s="22" t="n">
        <v>4</v>
      </c>
      <c r="E25" s="23" t="n">
        <v>3.91</v>
      </c>
      <c r="F25" s="23" t="n">
        <v>3.92</v>
      </c>
      <c r="G25" s="23" t="n"/>
      <c r="H25" s="24">
        <f>IF(COUNT(E25:G25)=0,"",AVERAGE(E25:G25))</f>
        <v/>
      </c>
      <c r="I25" s="24">
        <f>IF(H25="","",H25-D25)</f>
        <v/>
      </c>
      <c r="J25" s="24">
        <f>IF(I25="","",ABS(I25))</f>
        <v/>
      </c>
      <c r="K25" s="25">
        <f>IF(I25="","",I25/D25)</f>
        <v/>
      </c>
      <c r="L25" s="26" t="inlineStr">
        <is>
          <t>Internal diameter measured in printer Y direction.</t>
        </is>
      </c>
    </row>
    <row r="26" ht="20.1" customHeight="1" s="38">
      <c r="A26" s="28" t="inlineStr">
        <is>
          <t>Holes</t>
        </is>
      </c>
      <c r="B26" s="21" t="inlineStr">
        <is>
          <t>H4.5</t>
        </is>
      </c>
      <c r="C26" s="21" t="inlineStr">
        <is>
          <t>X</t>
        </is>
      </c>
      <c r="D26" s="22" t="n">
        <v>4.5</v>
      </c>
      <c r="E26" s="23" t="n">
        <v>4.43</v>
      </c>
      <c r="F26" s="23" t="n">
        <v>4.44</v>
      </c>
      <c r="G26" s="23" t="n"/>
      <c r="H26" s="24">
        <f>IF(COUNT(E26:G26)=0,"",AVERAGE(E26:G26))</f>
        <v/>
      </c>
      <c r="I26" s="24">
        <f>IF(H26="","",H26-D26)</f>
        <v/>
      </c>
      <c r="J26" s="24">
        <f>IF(I26="","",ABS(I26))</f>
        <v/>
      </c>
      <c r="K26" s="25">
        <f>IF(I26="","",I26/D26)</f>
        <v/>
      </c>
      <c r="L26" s="26" t="inlineStr">
        <is>
          <t>Internal diameter measured in printer X direction.</t>
        </is>
      </c>
    </row>
    <row r="27" ht="20.1" customHeight="1" s="38">
      <c r="A27" s="28" t="inlineStr">
        <is>
          <t>Holes</t>
        </is>
      </c>
      <c r="B27" s="21" t="inlineStr">
        <is>
          <t>H4.5</t>
        </is>
      </c>
      <c r="C27" s="21" t="inlineStr">
        <is>
          <t>Y</t>
        </is>
      </c>
      <c r="D27" s="22" t="n">
        <v>4.5</v>
      </c>
      <c r="E27" s="23" t="n">
        <v>4.38</v>
      </c>
      <c r="F27" s="23" t="n">
        <v>4.4</v>
      </c>
      <c r="G27" s="23" t="n"/>
      <c r="H27" s="24">
        <f>IF(COUNT(E27:G27)=0,"",AVERAGE(E27:G27))</f>
        <v/>
      </c>
      <c r="I27" s="24">
        <f>IF(H27="","",H27-D27)</f>
        <v/>
      </c>
      <c r="J27" s="24">
        <f>IF(I27="","",ABS(I27))</f>
        <v/>
      </c>
      <c r="K27" s="25">
        <f>IF(I27="","",I27/D27)</f>
        <v/>
      </c>
      <c r="L27" s="26" t="inlineStr">
        <is>
          <t>Internal diameter measured in printer Y direction.</t>
        </is>
      </c>
    </row>
    <row r="28" ht="20.1" customHeight="1" s="38">
      <c r="A28" s="28" t="inlineStr">
        <is>
          <t>Holes</t>
        </is>
      </c>
      <c r="B28" s="21" t="inlineStr">
        <is>
          <t>H5</t>
        </is>
      </c>
      <c r="C28" s="21" t="inlineStr">
        <is>
          <t>X</t>
        </is>
      </c>
      <c r="D28" s="22" t="n">
        <v>5</v>
      </c>
      <c r="E28" s="23" t="n">
        <v>4.86</v>
      </c>
      <c r="F28" s="23" t="n">
        <v>4.87</v>
      </c>
      <c r="G28" s="23" t="n"/>
      <c r="H28" s="24">
        <f>IF(COUNT(E28:G28)=0,"",AVERAGE(E28:G28))</f>
        <v/>
      </c>
      <c r="I28" s="24">
        <f>IF(H28="","",H28-D28)</f>
        <v/>
      </c>
      <c r="J28" s="24">
        <f>IF(I28="","",ABS(I28))</f>
        <v/>
      </c>
      <c r="K28" s="25">
        <f>IF(I28="","",I28/D28)</f>
        <v/>
      </c>
      <c r="L28" s="26" t="inlineStr">
        <is>
          <t>Internal diameter measured in printer X direction.</t>
        </is>
      </c>
    </row>
    <row r="29" ht="20.1" customHeight="1" s="38">
      <c r="A29" s="28" t="inlineStr">
        <is>
          <t>Holes</t>
        </is>
      </c>
      <c r="B29" s="21" t="inlineStr">
        <is>
          <t>H5</t>
        </is>
      </c>
      <c r="C29" s="21" t="inlineStr">
        <is>
          <t>Y</t>
        </is>
      </c>
      <c r="D29" s="22" t="n">
        <v>5</v>
      </c>
      <c r="E29" s="23" t="n">
        <v>4.86</v>
      </c>
      <c r="F29" s="23" t="n">
        <v>4.86</v>
      </c>
      <c r="G29" s="23" t="n"/>
      <c r="H29" s="24">
        <f>IF(COUNT(E29:G29)=0,"",AVERAGE(E29:G29))</f>
        <v/>
      </c>
      <c r="I29" s="24">
        <f>IF(H29="","",H29-D29)</f>
        <v/>
      </c>
      <c r="J29" s="24">
        <f>IF(I29="","",ABS(I29))</f>
        <v/>
      </c>
      <c r="K29" s="25">
        <f>IF(I29="","",I29/D29)</f>
        <v/>
      </c>
      <c r="L29" s="26" t="inlineStr">
        <is>
          <t>Internal diameter measured in printer Y direction.</t>
        </is>
      </c>
    </row>
    <row r="30" ht="20.1" customHeight="1" s="38">
      <c r="A30" s="28" t="inlineStr">
        <is>
          <t>Holes</t>
        </is>
      </c>
      <c r="B30" s="21" t="inlineStr">
        <is>
          <t>H6</t>
        </is>
      </c>
      <c r="C30" s="21" t="inlineStr">
        <is>
          <t>X</t>
        </is>
      </c>
      <c r="D30" s="22" t="n">
        <v>6</v>
      </c>
      <c r="E30" s="23" t="n">
        <v>5.82</v>
      </c>
      <c r="F30" s="23" t="n">
        <v>5.82</v>
      </c>
      <c r="G30" s="23" t="n"/>
      <c r="H30" s="24">
        <f>IF(COUNT(E30:G30)=0,"",AVERAGE(E30:G30))</f>
        <v/>
      </c>
      <c r="I30" s="24">
        <f>IF(H30="","",H30-D30)</f>
        <v/>
      </c>
      <c r="J30" s="24">
        <f>IF(I30="","",ABS(I30))</f>
        <v/>
      </c>
      <c r="K30" s="25">
        <f>IF(I30="","",I30/D30)</f>
        <v/>
      </c>
      <c r="L30" s="26" t="inlineStr">
        <is>
          <t>Internal diameter measured in printer X direction.</t>
        </is>
      </c>
    </row>
    <row r="31" ht="20.1" customHeight="1" s="38">
      <c r="A31" s="28" t="inlineStr">
        <is>
          <t>Holes</t>
        </is>
      </c>
      <c r="B31" s="21" t="inlineStr">
        <is>
          <t>H6</t>
        </is>
      </c>
      <c r="C31" s="21" t="inlineStr">
        <is>
          <t>Y</t>
        </is>
      </c>
      <c r="D31" s="22" t="n">
        <v>6</v>
      </c>
      <c r="E31" s="23" t="n">
        <v>5.88</v>
      </c>
      <c r="F31" s="23" t="n">
        <v>5.88</v>
      </c>
      <c r="G31" s="23" t="n"/>
      <c r="H31" s="24">
        <f>IF(COUNT(E31:G31)=0,"",AVERAGE(E31:G31))</f>
        <v/>
      </c>
      <c r="I31" s="24">
        <f>IF(H31="","",H31-D31)</f>
        <v/>
      </c>
      <c r="J31" s="24">
        <f>IF(I31="","",ABS(I31))</f>
        <v/>
      </c>
      <c r="K31" s="25">
        <f>IF(I31="","",I31/D31)</f>
        <v/>
      </c>
      <c r="L31" s="26" t="inlineStr">
        <is>
          <t>Internal diameter measured in printer Y direction.</t>
        </is>
      </c>
    </row>
    <row r="32" ht="20.1" customHeight="1" s="38">
      <c r="A32" s="28" t="inlineStr">
        <is>
          <t>Holes</t>
        </is>
      </c>
      <c r="B32" s="21" t="inlineStr">
        <is>
          <t>H8</t>
        </is>
      </c>
      <c r="C32" s="21" t="inlineStr">
        <is>
          <t>X</t>
        </is>
      </c>
      <c r="D32" s="22" t="n">
        <v>8</v>
      </c>
      <c r="E32" s="23" t="n">
        <v>7.88</v>
      </c>
      <c r="F32" s="23" t="n">
        <v>7.89</v>
      </c>
      <c r="G32" s="23" t="n"/>
      <c r="H32" s="24">
        <f>IF(COUNT(E32:G32)=0,"",AVERAGE(E32:G32))</f>
        <v/>
      </c>
      <c r="I32" s="24">
        <f>IF(H32="","",H32-D32)</f>
        <v/>
      </c>
      <c r="J32" s="24">
        <f>IF(I32="","",ABS(I32))</f>
        <v/>
      </c>
      <c r="K32" s="25">
        <f>IF(I32="","",I32/D32)</f>
        <v/>
      </c>
      <c r="L32" s="26" t="inlineStr">
        <is>
          <t>Internal diameter measured in printer X direction.</t>
        </is>
      </c>
    </row>
    <row r="33" ht="20.1" customHeight="1" s="38">
      <c r="A33" s="28" t="inlineStr">
        <is>
          <t>Holes</t>
        </is>
      </c>
      <c r="B33" s="21" t="inlineStr">
        <is>
          <t>H8</t>
        </is>
      </c>
      <c r="C33" s="21" t="inlineStr">
        <is>
          <t>Y</t>
        </is>
      </c>
      <c r="D33" s="22" t="n">
        <v>8</v>
      </c>
      <c r="E33" s="23" t="n">
        <v>7.89</v>
      </c>
      <c r="F33" s="23" t="n">
        <v>7.9</v>
      </c>
      <c r="G33" s="23" t="n"/>
      <c r="H33" s="24">
        <f>IF(COUNT(E33:G33)=0,"",AVERAGE(E33:G33))</f>
        <v/>
      </c>
      <c r="I33" s="24">
        <f>IF(H33="","",H33-D33)</f>
        <v/>
      </c>
      <c r="J33" s="24">
        <f>IF(I33="","",ABS(I33))</f>
        <v/>
      </c>
      <c r="K33" s="25">
        <f>IF(I33="","",I33/D33)</f>
        <v/>
      </c>
      <c r="L33" s="26" t="inlineStr">
        <is>
          <t>Internal diameter measured in printer Y direction.</t>
        </is>
      </c>
    </row>
    <row r="34" ht="20.1" customHeight="1" s="38">
      <c r="A34" s="28" t="inlineStr">
        <is>
          <t>Holes</t>
        </is>
      </c>
      <c r="B34" s="21" t="inlineStr">
        <is>
          <t>H10</t>
        </is>
      </c>
      <c r="C34" s="21" t="inlineStr">
        <is>
          <t>X</t>
        </is>
      </c>
      <c r="D34" s="22" t="n">
        <v>10</v>
      </c>
      <c r="E34" s="23" t="n">
        <v>9.92</v>
      </c>
      <c r="F34" s="23" t="n">
        <v>9.9</v>
      </c>
      <c r="G34" s="23" t="n"/>
      <c r="H34" s="24">
        <f>IF(COUNT(E34:G34)=0,"",AVERAGE(E34:G34))</f>
        <v/>
      </c>
      <c r="I34" s="24">
        <f>IF(H34="","",H34-D34)</f>
        <v/>
      </c>
      <c r="J34" s="24">
        <f>IF(I34="","",ABS(I34))</f>
        <v/>
      </c>
      <c r="K34" s="25">
        <f>IF(I34="","",I34/D34)</f>
        <v/>
      </c>
      <c r="L34" s="26" t="inlineStr">
        <is>
          <t>Internal diameter measured in printer X direction.</t>
        </is>
      </c>
    </row>
    <row r="35" ht="20.1" customHeight="1" s="38" thickBot="1">
      <c r="A35" s="28" t="inlineStr">
        <is>
          <t>Holes</t>
        </is>
      </c>
      <c r="B35" s="21" t="inlineStr">
        <is>
          <t>H10</t>
        </is>
      </c>
      <c r="C35" s="21" t="inlineStr">
        <is>
          <t>Y</t>
        </is>
      </c>
      <c r="D35" s="22" t="n">
        <v>10</v>
      </c>
      <c r="E35" s="23" t="n">
        <v>9.85</v>
      </c>
      <c r="F35" s="23" t="n">
        <v>9.859999999999999</v>
      </c>
      <c r="G35" s="23" t="n"/>
      <c r="H35" s="24">
        <f>IF(COUNT(E35:G35)=0,"",AVERAGE(E35:G35))</f>
        <v/>
      </c>
      <c r="I35" s="24">
        <f>IF(H35="","",H35-D35)</f>
        <v/>
      </c>
      <c r="J35" s="24">
        <f>IF(I35="","",ABS(I35))</f>
        <v/>
      </c>
      <c r="K35" s="25">
        <f>IF(I35="","",I35/D35)</f>
        <v/>
      </c>
      <c r="L35" s="26" t="inlineStr">
        <is>
          <t>Internal diameter measured in printer Y direction.</t>
        </is>
      </c>
    </row>
    <row r="36" ht="20.1" customHeight="1" s="38">
      <c r="A36" s="29" t="inlineStr">
        <is>
          <t>Apertures</t>
        </is>
      </c>
      <c r="B36" s="14" t="inlineStr">
        <is>
          <t>A1 Square</t>
        </is>
      </c>
      <c r="C36" s="14" t="inlineStr">
        <is>
          <t>X</t>
        </is>
      </c>
      <c r="D36" s="15" t="n">
        <v>10</v>
      </c>
      <c r="E36" s="16" t="n">
        <v>10.02</v>
      </c>
      <c r="F36" s="16" t="n">
        <v>10</v>
      </c>
      <c r="G36" s="16" t="n"/>
      <c r="H36" s="17">
        <f>IF(COUNT(E36:G36)=0,"",AVERAGE(E36:G36))</f>
        <v/>
      </c>
      <c r="I36" s="17">
        <f>IF(H36="","",H36-D36)</f>
        <v/>
      </c>
      <c r="J36" s="17">
        <f>IF(I36="","",ABS(I36))</f>
        <v/>
      </c>
      <c r="K36" s="18">
        <f>IF(I36="","",I36/D36)</f>
        <v/>
      </c>
      <c r="L36" s="19" t="inlineStr">
        <is>
          <t>Internal width of square aperture.</t>
        </is>
      </c>
    </row>
    <row r="37" ht="20.1" customHeight="1" s="38">
      <c r="A37" s="30" t="inlineStr">
        <is>
          <t>Apertures</t>
        </is>
      </c>
      <c r="B37" s="21" t="inlineStr">
        <is>
          <t>A1 Square</t>
        </is>
      </c>
      <c r="C37" s="21" t="inlineStr">
        <is>
          <t>Y</t>
        </is>
      </c>
      <c r="D37" s="22" t="n">
        <v>10</v>
      </c>
      <c r="E37" s="23" t="n">
        <v>10.07</v>
      </c>
      <c r="F37" s="23" t="n">
        <v>10</v>
      </c>
      <c r="G37" s="23" t="n"/>
      <c r="H37" s="24">
        <f>IF(COUNT(E37:G37)=0,"",AVERAGE(E37:G37))</f>
        <v/>
      </c>
      <c r="I37" s="24">
        <f>IF(H37="","",H37-D37)</f>
        <v/>
      </c>
      <c r="J37" s="24">
        <f>IF(I37="","",ABS(I37))</f>
        <v/>
      </c>
      <c r="K37" s="25">
        <f>IF(I37="","",I37/D37)</f>
        <v/>
      </c>
      <c r="L37" s="26" t="inlineStr">
        <is>
          <t>Internal height of square aperture.</t>
        </is>
      </c>
    </row>
    <row r="38" ht="20.1" customHeight="1" s="38">
      <c r="A38" s="30" t="inlineStr">
        <is>
          <t>Apertures</t>
        </is>
      </c>
      <c r="B38" s="21" t="inlineStr">
        <is>
          <t>A2 Rectangle</t>
        </is>
      </c>
      <c r="C38" s="21" t="inlineStr">
        <is>
          <t>X</t>
        </is>
      </c>
      <c r="D38" s="22" t="n">
        <v>8</v>
      </c>
      <c r="E38" s="23" t="n">
        <v>8.09</v>
      </c>
      <c r="F38" s="23" t="n">
        <v>8.050000000000001</v>
      </c>
      <c r="G38" s="23" t="n"/>
      <c r="H38" s="24">
        <f>IF(COUNT(E38:G38)=0,"",AVERAGE(E38:G38))</f>
        <v/>
      </c>
      <c r="I38" s="24">
        <f>IF(H38="","",H38-D38)</f>
        <v/>
      </c>
      <c r="J38" s="24">
        <f>IF(I38="","",ABS(I38))</f>
        <v/>
      </c>
      <c r="K38" s="25">
        <f>IF(I38="","",I38/D38)</f>
        <v/>
      </c>
      <c r="L38" s="26" t="inlineStr">
        <is>
          <t>Internal width of rectangular aperture.</t>
        </is>
      </c>
    </row>
    <row r="39" ht="20.1" customHeight="1" s="38" thickBot="1">
      <c r="A39" s="30" t="inlineStr">
        <is>
          <t>Apertures</t>
        </is>
      </c>
      <c r="B39" s="21" t="inlineStr">
        <is>
          <t>A2 Rectangle</t>
        </is>
      </c>
      <c r="C39" s="21" t="inlineStr">
        <is>
          <t>Y</t>
        </is>
      </c>
      <c r="D39" s="22" t="n">
        <v>14</v>
      </c>
      <c r="E39" s="23" t="n">
        <v>13.98</v>
      </c>
      <c r="F39" s="23" t="n">
        <v>13.99</v>
      </c>
      <c r="G39" s="23" t="n"/>
      <c r="H39" s="24">
        <f>IF(COUNT(E39:G39)=0,"",AVERAGE(E39:G39))</f>
        <v/>
      </c>
      <c r="I39" s="24">
        <f>IF(H39="","",H39-D39)</f>
        <v/>
      </c>
      <c r="J39" s="24">
        <f>IF(I39="","",ABS(I39))</f>
        <v/>
      </c>
      <c r="K39" s="25">
        <f>IF(I39="","",I39/D39)</f>
        <v/>
      </c>
      <c r="L39" s="26" t="inlineStr">
        <is>
          <t>Internal height of rectangular aperture.</t>
        </is>
      </c>
    </row>
    <row r="40" ht="20.1" customHeight="1" s="38">
      <c r="A40" s="31" t="inlineStr">
        <is>
          <t>Pins</t>
        </is>
      </c>
      <c r="B40" s="14" t="inlineStr">
        <is>
          <t>P2</t>
        </is>
      </c>
      <c r="C40" s="14" t="inlineStr">
        <is>
          <t>X</t>
        </is>
      </c>
      <c r="D40" s="15" t="n">
        <v>2</v>
      </c>
      <c r="E40" s="16" t="n">
        <v>1.73</v>
      </c>
      <c r="F40" s="16" t="n">
        <v>1.74</v>
      </c>
      <c r="G40" s="16" t="n"/>
      <c r="H40" s="17">
        <f>IF(COUNT(E40:G40)=0,"",AVERAGE(E40:G40))</f>
        <v/>
      </c>
      <c r="I40" s="17">
        <f>IF(H40="","",H40-D40)</f>
        <v/>
      </c>
      <c r="J40" s="17">
        <f>IF(I40="","",ABS(I40))</f>
        <v/>
      </c>
      <c r="K40" s="18">
        <f>IF(I40="","",I40/D40)</f>
        <v/>
      </c>
      <c r="L40" s="19" t="inlineStr">
        <is>
          <t>External diameter in X at MID plane: 5.0 mm above base top. Reseat caliper for each repeat.</t>
        </is>
      </c>
    </row>
    <row r="41" ht="20.1" customHeight="1" s="38">
      <c r="A41" s="32" t="inlineStr">
        <is>
          <t>Pins</t>
        </is>
      </c>
      <c r="B41" s="21" t="inlineStr">
        <is>
          <t>P2</t>
        </is>
      </c>
      <c r="C41" s="21" t="inlineStr">
        <is>
          <t>Y</t>
        </is>
      </c>
      <c r="D41" s="22" t="n">
        <v>2</v>
      </c>
      <c r="E41" s="23" t="n">
        <v>1.88</v>
      </c>
      <c r="F41" s="23" t="n">
        <v>1.89</v>
      </c>
      <c r="G41" s="23" t="n"/>
      <c r="H41" s="24">
        <f>IF(COUNT(E41:G41)=0,"",AVERAGE(E41:G41))</f>
        <v/>
      </c>
      <c r="I41" s="24">
        <f>IF(H41="","",H41-D41)</f>
        <v/>
      </c>
      <c r="J41" s="24">
        <f>IF(I41="","",ABS(I41))</f>
        <v/>
      </c>
      <c r="K41" s="25">
        <f>IF(I41="","",I41/D41)</f>
        <v/>
      </c>
      <c r="L41" s="26" t="inlineStr">
        <is>
          <t>External diameter in Y at MID plane: 5.0 mm above base top. Reseat caliper for each repeat.</t>
        </is>
      </c>
    </row>
    <row r="42" ht="20.1" customHeight="1" s="38">
      <c r="A42" s="32" t="inlineStr">
        <is>
          <t>Pins</t>
        </is>
      </c>
      <c r="B42" s="21" t="inlineStr">
        <is>
          <t>P3</t>
        </is>
      </c>
      <c r="C42" s="21" t="inlineStr">
        <is>
          <t>X</t>
        </is>
      </c>
      <c r="D42" s="22" t="n">
        <v>3</v>
      </c>
      <c r="E42" s="23" t="n">
        <v>2.76</v>
      </c>
      <c r="F42" s="23" t="n">
        <v>2.75</v>
      </c>
      <c r="G42" s="23" t="n"/>
      <c r="H42" s="24">
        <f>IF(COUNT(E42:G42)=0,"",AVERAGE(E42:G42))</f>
        <v/>
      </c>
      <c r="I42" s="24">
        <f>IF(H42="","",H42-D42)</f>
        <v/>
      </c>
      <c r="J42" s="24">
        <f>IF(I42="","",ABS(I42))</f>
        <v/>
      </c>
      <c r="K42" s="25">
        <f>IF(I42="","",I42/D42)</f>
        <v/>
      </c>
      <c r="L42" s="26" t="inlineStr">
        <is>
          <t>External diameter in X at MID plane: 5.0 mm above base top. Reseat caliper for each repeat.</t>
        </is>
      </c>
    </row>
    <row r="43" ht="20.1" customHeight="1" s="38">
      <c r="A43" s="32" t="inlineStr">
        <is>
          <t>Pins</t>
        </is>
      </c>
      <c r="B43" s="21" t="inlineStr">
        <is>
          <t>P3</t>
        </is>
      </c>
      <c r="C43" s="21" t="inlineStr">
        <is>
          <t>Y</t>
        </is>
      </c>
      <c r="D43" s="22" t="n">
        <v>3</v>
      </c>
      <c r="E43" s="23" t="n">
        <v>2.9</v>
      </c>
      <c r="F43" s="23" t="n">
        <v>2.91</v>
      </c>
      <c r="G43" s="23" t="n"/>
      <c r="H43" s="24">
        <f>IF(COUNT(E43:G43)=0,"",AVERAGE(E43:G43))</f>
        <v/>
      </c>
      <c r="I43" s="24">
        <f>IF(H43="","",H43-D43)</f>
        <v/>
      </c>
      <c r="J43" s="24">
        <f>IF(I43="","",ABS(I43))</f>
        <v/>
      </c>
      <c r="K43" s="25">
        <f>IF(I43="","",I43/D43)</f>
        <v/>
      </c>
      <c r="L43" s="26" t="inlineStr">
        <is>
          <t>External diameter in Y at MID plane: 5.0 mm above base top. Reseat caliper for each repeat.</t>
        </is>
      </c>
    </row>
    <row r="44" ht="20.1" customHeight="1" s="38">
      <c r="A44" s="32" t="inlineStr">
        <is>
          <t>Pins</t>
        </is>
      </c>
      <c r="B44" s="21" t="inlineStr">
        <is>
          <t>P4</t>
        </is>
      </c>
      <c r="C44" s="21" t="inlineStr">
        <is>
          <t>X</t>
        </is>
      </c>
      <c r="D44" s="22" t="n">
        <v>4</v>
      </c>
      <c r="E44" s="23" t="n">
        <v>3.8</v>
      </c>
      <c r="F44" s="23" t="n">
        <v>3.81</v>
      </c>
      <c r="G44" s="23" t="n"/>
      <c r="H44" s="24">
        <f>IF(COUNT(E44:G44)=0,"",AVERAGE(E44:G44))</f>
        <v/>
      </c>
      <c r="I44" s="24">
        <f>IF(H44="","",H44-D44)</f>
        <v/>
      </c>
      <c r="J44" s="24">
        <f>IF(I44="","",ABS(I44))</f>
        <v/>
      </c>
      <c r="K44" s="25">
        <f>IF(I44="","",I44/D44)</f>
        <v/>
      </c>
      <c r="L44" s="26" t="inlineStr">
        <is>
          <t>External diameter in X at MID plane: 5.0 mm above base top. Reseat caliper for each repeat.</t>
        </is>
      </c>
    </row>
    <row r="45" ht="20.1" customHeight="1" s="38">
      <c r="A45" s="32" t="inlineStr">
        <is>
          <t>Pins</t>
        </is>
      </c>
      <c r="B45" s="21" t="inlineStr">
        <is>
          <t>P4</t>
        </is>
      </c>
      <c r="C45" s="21" t="inlineStr">
        <is>
          <t>Y</t>
        </is>
      </c>
      <c r="D45" s="22" t="n">
        <v>4</v>
      </c>
      <c r="E45" s="23" t="n">
        <v>3.85</v>
      </c>
      <c r="F45" s="23" t="n">
        <v>3.85</v>
      </c>
      <c r="G45" s="23" t="n"/>
      <c r="H45" s="24">
        <f>IF(COUNT(E45:G45)=0,"",AVERAGE(E45:G45))</f>
        <v/>
      </c>
      <c r="I45" s="24">
        <f>IF(H45="","",H45-D45)</f>
        <v/>
      </c>
      <c r="J45" s="24">
        <f>IF(I45="","",ABS(I45))</f>
        <v/>
      </c>
      <c r="K45" s="25">
        <f>IF(I45="","",I45/D45)</f>
        <v/>
      </c>
      <c r="L45" s="26" t="inlineStr">
        <is>
          <t>External diameter in Y at MID plane: 5.0 mm above base top. Reseat caliper for each repeat.</t>
        </is>
      </c>
    </row>
    <row r="46" ht="20.1" customHeight="1" s="38">
      <c r="A46" s="32" t="inlineStr">
        <is>
          <t>Pins</t>
        </is>
      </c>
      <c r="B46" s="21" t="inlineStr">
        <is>
          <t>P5</t>
        </is>
      </c>
      <c r="C46" s="21" t="inlineStr">
        <is>
          <t>X</t>
        </is>
      </c>
      <c r="D46" s="22" t="n">
        <v>5</v>
      </c>
      <c r="E46" s="23" t="n">
        <v>4.78</v>
      </c>
      <c r="F46" s="23" t="n">
        <v>4.79</v>
      </c>
      <c r="G46" s="23" t="n"/>
      <c r="H46" s="24">
        <f>IF(COUNT(E46:G46)=0,"",AVERAGE(E46:G46))</f>
        <v/>
      </c>
      <c r="I46" s="24">
        <f>IF(H46="","",H46-D46)</f>
        <v/>
      </c>
      <c r="J46" s="24">
        <f>IF(I46="","",ABS(I46))</f>
        <v/>
      </c>
      <c r="K46" s="25">
        <f>IF(I46="","",I46/D46)</f>
        <v/>
      </c>
      <c r="L46" s="26" t="inlineStr">
        <is>
          <t>External diameter in X at MID plane: 5.0 mm above base top. Reseat caliper for each repeat.</t>
        </is>
      </c>
    </row>
    <row r="47" ht="20.1" customHeight="1" s="38">
      <c r="A47" s="32" t="inlineStr">
        <is>
          <t>Pins</t>
        </is>
      </c>
      <c r="B47" s="21" t="inlineStr">
        <is>
          <t>P5</t>
        </is>
      </c>
      <c r="C47" s="21" t="inlineStr">
        <is>
          <t>Y</t>
        </is>
      </c>
      <c r="D47" s="22" t="n">
        <v>5</v>
      </c>
      <c r="E47" s="23" t="n">
        <v>4.9</v>
      </c>
      <c r="F47" s="23" t="n">
        <v>4.91</v>
      </c>
      <c r="G47" s="23" t="n"/>
      <c r="H47" s="24">
        <f>IF(COUNT(E47:G47)=0,"",AVERAGE(E47:G47))</f>
        <v/>
      </c>
      <c r="I47" s="24">
        <f>IF(H47="","",H47-D47)</f>
        <v/>
      </c>
      <c r="J47" s="24">
        <f>IF(I47="","",ABS(I47))</f>
        <v/>
      </c>
      <c r="K47" s="25">
        <f>IF(I47="","",I47/D47)</f>
        <v/>
      </c>
      <c r="L47" s="26" t="inlineStr">
        <is>
          <t>External diameter in Y at MID plane: 5.0 mm above base top. Reseat caliper for each repeat.</t>
        </is>
      </c>
    </row>
    <row r="48" ht="20.1" customHeight="1" s="38">
      <c r="A48" s="32" t="inlineStr">
        <is>
          <t>Pins</t>
        </is>
      </c>
      <c r="B48" s="21" t="inlineStr">
        <is>
          <t>P6</t>
        </is>
      </c>
      <c r="C48" s="21" t="inlineStr">
        <is>
          <t>X</t>
        </is>
      </c>
      <c r="D48" s="22" t="n">
        <v>6</v>
      </c>
      <c r="E48" s="23" t="n">
        <v>5.86</v>
      </c>
      <c r="F48" s="23" t="n">
        <v>5.87</v>
      </c>
      <c r="G48" s="23" t="n"/>
      <c r="H48" s="24">
        <f>IF(COUNT(E48:G48)=0,"",AVERAGE(E48:G48))</f>
        <v/>
      </c>
      <c r="I48" s="24">
        <f>IF(H48="","",H48-D48)</f>
        <v/>
      </c>
      <c r="J48" s="24">
        <f>IF(I48="","",ABS(I48))</f>
        <v/>
      </c>
      <c r="K48" s="25">
        <f>IF(I48="","",I48/D48)</f>
        <v/>
      </c>
      <c r="L48" s="26" t="inlineStr">
        <is>
          <t>External diameter in X at MID plane: 5.0 mm above base top. Reseat caliper for each repeat.</t>
        </is>
      </c>
    </row>
    <row r="49" ht="20.1" customHeight="1" s="38">
      <c r="A49" s="32" t="inlineStr">
        <is>
          <t>Pins</t>
        </is>
      </c>
      <c r="B49" s="21" t="inlineStr">
        <is>
          <t>P6</t>
        </is>
      </c>
      <c r="C49" s="21" t="inlineStr">
        <is>
          <t>Y</t>
        </is>
      </c>
      <c r="D49" s="22" t="n">
        <v>6</v>
      </c>
      <c r="E49" s="23" t="n">
        <v>5.89</v>
      </c>
      <c r="F49" s="23" t="n">
        <v>5.88</v>
      </c>
      <c r="G49" s="23" t="n"/>
      <c r="H49" s="24">
        <f>IF(COUNT(E49:G49)=0,"",AVERAGE(E49:G49))</f>
        <v/>
      </c>
      <c r="I49" s="24">
        <f>IF(H49="","",H49-D49)</f>
        <v/>
      </c>
      <c r="J49" s="24">
        <f>IF(I49="","",ABS(I49))</f>
        <v/>
      </c>
      <c r="K49" s="25">
        <f>IF(I49="","",I49/D49)</f>
        <v/>
      </c>
      <c r="L49" s="26" t="inlineStr">
        <is>
          <t>External diameter in Y at MID plane: 5.0 mm above base top. Reseat caliper for each repeat.</t>
        </is>
      </c>
    </row>
    <row r="50" ht="20.1" customHeight="1" s="38">
      <c r="A50" s="32" t="inlineStr">
        <is>
          <t>Pins</t>
        </is>
      </c>
      <c r="B50" s="21" t="inlineStr">
        <is>
          <t>P8</t>
        </is>
      </c>
      <c r="C50" s="21" t="inlineStr">
        <is>
          <t>X</t>
        </is>
      </c>
      <c r="D50" s="22" t="n">
        <v>8</v>
      </c>
      <c r="E50" s="23" t="n">
        <v>7.88</v>
      </c>
      <c r="F50" s="23" t="n">
        <v>7.88</v>
      </c>
      <c r="G50" s="23" t="n"/>
      <c r="H50" s="24">
        <f>IF(COUNT(E50:G50)=0,"",AVERAGE(E50:G50))</f>
        <v/>
      </c>
      <c r="I50" s="24">
        <f>IF(H50="","",H50-D50)</f>
        <v/>
      </c>
      <c r="J50" s="24">
        <f>IF(I50="","",ABS(I50))</f>
        <v/>
      </c>
      <c r="K50" s="25">
        <f>IF(I50="","",I50/D50)</f>
        <v/>
      </c>
      <c r="L50" s="26" t="inlineStr">
        <is>
          <t>External diameter in X at MID plane: 5.0 mm above base top. Reseat caliper for each repeat.</t>
        </is>
      </c>
    </row>
    <row r="51" ht="20.1" customHeight="1" s="38">
      <c r="A51" s="32" t="inlineStr">
        <is>
          <t>Pins</t>
        </is>
      </c>
      <c r="B51" s="21" t="inlineStr">
        <is>
          <t>P8</t>
        </is>
      </c>
      <c r="C51" s="21" t="inlineStr">
        <is>
          <t>Y</t>
        </is>
      </c>
      <c r="D51" s="22" t="n">
        <v>8</v>
      </c>
      <c r="E51" s="23" t="n">
        <v>7.88</v>
      </c>
      <c r="F51" s="23" t="n">
        <v>7.89</v>
      </c>
      <c r="G51" s="23" t="n"/>
      <c r="H51" s="24">
        <f>IF(COUNT(E51:G51)=0,"",AVERAGE(E51:G51))</f>
        <v/>
      </c>
      <c r="I51" s="24">
        <f>IF(H51="","",H51-D51)</f>
        <v/>
      </c>
      <c r="J51" s="24">
        <f>IF(I51="","",ABS(I51))</f>
        <v/>
      </c>
      <c r="K51" s="25">
        <f>IF(I51="","",I51/D51)</f>
        <v/>
      </c>
      <c r="L51" s="26" t="inlineStr">
        <is>
          <t>External diameter in Y at MID plane: 5.0 mm above base top. Reseat caliper for each repeat.</t>
        </is>
      </c>
    </row>
    <row r="52" ht="20.1" customHeight="1" s="38">
      <c r="A52" s="32" t="inlineStr">
        <is>
          <t>Pins</t>
        </is>
      </c>
      <c r="B52" s="21" t="inlineStr">
        <is>
          <t>P10</t>
        </is>
      </c>
      <c r="C52" s="21" t="inlineStr">
        <is>
          <t>X</t>
        </is>
      </c>
      <c r="D52" s="22" t="n">
        <v>10</v>
      </c>
      <c r="E52" s="23" t="n">
        <v>9.890000000000001</v>
      </c>
      <c r="F52" s="23" t="n">
        <v>9.890000000000001</v>
      </c>
      <c r="G52" s="23" t="n"/>
      <c r="H52" s="24">
        <f>IF(COUNT(E52:G52)=0,"",AVERAGE(E52:G52))</f>
        <v/>
      </c>
      <c r="I52" s="24">
        <f>IF(H52="","",H52-D52)</f>
        <v/>
      </c>
      <c r="J52" s="24">
        <f>IF(I52="","",ABS(I52))</f>
        <v/>
      </c>
      <c r="K52" s="25">
        <f>IF(I52="","",I52/D52)</f>
        <v/>
      </c>
      <c r="L52" s="26" t="inlineStr">
        <is>
          <t>External diameter in X at MID plane: 5.0 mm above base top. Reseat caliper for each repeat.</t>
        </is>
      </c>
    </row>
    <row r="53" ht="20.1" customHeight="1" s="38" thickBot="1">
      <c r="A53" s="32" t="inlineStr">
        <is>
          <t>Pins</t>
        </is>
      </c>
      <c r="B53" s="21" t="inlineStr">
        <is>
          <t>P10</t>
        </is>
      </c>
      <c r="C53" s="21" t="inlineStr">
        <is>
          <t>Y</t>
        </is>
      </c>
      <c r="D53" s="22" t="n">
        <v>10</v>
      </c>
      <c r="E53" s="23" t="n">
        <v>9.81</v>
      </c>
      <c r="F53" s="23" t="n">
        <v>9.83</v>
      </c>
      <c r="G53" s="23" t="n"/>
      <c r="H53" s="24">
        <f>IF(COUNT(E53:G53)=0,"",AVERAGE(E53:G53))</f>
        <v/>
      </c>
      <c r="I53" s="24">
        <f>IF(H53="","",H53-D53)</f>
        <v/>
      </c>
      <c r="J53" s="24">
        <f>IF(I53="","",ABS(I53))</f>
        <v/>
      </c>
      <c r="K53" s="25">
        <f>IF(I53="","",I53/D53)</f>
        <v/>
      </c>
      <c r="L53" s="26" t="inlineStr">
        <is>
          <t>External diameter in Y at MID plane: 5.0 mm above base top. Reseat caliper for each repeat.</t>
        </is>
      </c>
    </row>
    <row r="54" ht="20.1" customHeight="1" s="38">
      <c r="A54" s="33" t="inlineStr">
        <is>
          <t>Walls</t>
        </is>
      </c>
      <c r="B54" s="14" t="inlineStr">
        <is>
          <t>W0.4</t>
        </is>
      </c>
      <c r="C54" s="14" t="inlineStr">
        <is>
          <t>Thickness</t>
        </is>
      </c>
      <c r="D54" s="15" t="n">
        <v>0.4</v>
      </c>
      <c r="E54" s="16" t="n">
        <v>0.39</v>
      </c>
      <c r="F54" s="16" t="n">
        <v>0.4</v>
      </c>
      <c r="G54" s="16" t="n"/>
      <c r="H54" s="17">
        <f>IF(COUNT(E54:G54)=0,"",AVERAGE(E54:G54))</f>
        <v/>
      </c>
      <c r="I54" s="17">
        <f>IF(H54="","",H54-D54)</f>
        <v/>
      </c>
      <c r="J54" s="17">
        <f>IF(I54="","",ABS(I54))</f>
        <v/>
      </c>
      <c r="K54" s="18">
        <f>IF(I54="","",I54/D54)</f>
        <v/>
      </c>
      <c r="L54" s="19" t="inlineStr">
        <is>
          <t>Wall thickness at mid-length, upper half, away from base junction.</t>
        </is>
      </c>
    </row>
    <row r="55" ht="20.1" customHeight="1" s="38">
      <c r="A55" s="34" t="inlineStr">
        <is>
          <t>Walls</t>
        </is>
      </c>
      <c r="B55" s="21" t="inlineStr">
        <is>
          <t>W0.6</t>
        </is>
      </c>
      <c r="C55" s="21" t="inlineStr">
        <is>
          <t>Thickness</t>
        </is>
      </c>
      <c r="D55" s="22" t="n">
        <v>0.6</v>
      </c>
      <c r="E55" s="23" t="n">
        <v>0.6</v>
      </c>
      <c r="F55" s="23" t="n">
        <v>0.6</v>
      </c>
      <c r="G55" s="23" t="n"/>
      <c r="H55" s="24">
        <f>IF(COUNT(E55:G55)=0,"",AVERAGE(E55:G55))</f>
        <v/>
      </c>
      <c r="I55" s="24">
        <f>IF(H55="","",H55-D55)</f>
        <v/>
      </c>
      <c r="J55" s="24">
        <f>IF(I55="","",ABS(I55))</f>
        <v/>
      </c>
      <c r="K55" s="25">
        <f>IF(I55="","",I55/D55)</f>
        <v/>
      </c>
      <c r="L55" s="26" t="inlineStr">
        <is>
          <t>Wall thickness at mid-length, upper half, away from base junction.</t>
        </is>
      </c>
    </row>
    <row r="56" ht="20.1" customHeight="1" s="38">
      <c r="A56" s="34" t="inlineStr">
        <is>
          <t>Walls</t>
        </is>
      </c>
      <c r="B56" s="21" t="inlineStr">
        <is>
          <t>W0.8</t>
        </is>
      </c>
      <c r="C56" s="21" t="inlineStr">
        <is>
          <t>Thickness</t>
        </is>
      </c>
      <c r="D56" s="22" t="n">
        <v>0.8</v>
      </c>
      <c r="E56" s="23" t="n">
        <v>0.8</v>
      </c>
      <c r="F56" s="23" t="n">
        <v>0.8</v>
      </c>
      <c r="G56" s="23" t="n"/>
      <c r="H56" s="24">
        <f>IF(COUNT(E56:G56)=0,"",AVERAGE(E56:G56))</f>
        <v/>
      </c>
      <c r="I56" s="24">
        <f>IF(H56="","",H56-D56)</f>
        <v/>
      </c>
      <c r="J56" s="24">
        <f>IF(I56="","",ABS(I56))</f>
        <v/>
      </c>
      <c r="K56" s="25">
        <f>IF(I56="","",I56/D56)</f>
        <v/>
      </c>
      <c r="L56" s="26" t="inlineStr">
        <is>
          <t>Wall thickness at mid-length, upper half, away from base junction.</t>
        </is>
      </c>
    </row>
    <row r="57" ht="20.1" customHeight="1" s="38">
      <c r="A57" s="34" t="inlineStr">
        <is>
          <t>Walls</t>
        </is>
      </c>
      <c r="B57" s="21" t="inlineStr">
        <is>
          <t>W1.0</t>
        </is>
      </c>
      <c r="C57" s="21" t="inlineStr">
        <is>
          <t>Thickness</t>
        </is>
      </c>
      <c r="D57" s="22" t="n">
        <v>1</v>
      </c>
      <c r="E57" s="23" t="n">
        <v>1</v>
      </c>
      <c r="F57" s="23" t="n">
        <v>1</v>
      </c>
      <c r="G57" s="23" t="n"/>
      <c r="H57" s="24">
        <f>IF(COUNT(E57:G57)=0,"",AVERAGE(E57:G57))</f>
        <v/>
      </c>
      <c r="I57" s="24">
        <f>IF(H57="","",H57-D57)</f>
        <v/>
      </c>
      <c r="J57" s="24">
        <f>IF(I57="","",ABS(I57))</f>
        <v/>
      </c>
      <c r="K57" s="25">
        <f>IF(I57="","",I57/D57)</f>
        <v/>
      </c>
      <c r="L57" s="26" t="inlineStr">
        <is>
          <t>Wall thickness at mid-length, upper half, away from base junction.</t>
        </is>
      </c>
    </row>
    <row r="58" ht="20.1" customHeight="1" s="38" thickBot="1">
      <c r="A58" s="34" t="inlineStr">
        <is>
          <t>Walls</t>
        </is>
      </c>
      <c r="B58" s="21" t="inlineStr">
        <is>
          <t>W1.2</t>
        </is>
      </c>
      <c r="C58" s="21" t="inlineStr">
        <is>
          <t>Thickness</t>
        </is>
      </c>
      <c r="D58" s="22" t="n">
        <v>1.2</v>
      </c>
      <c r="E58" s="23" t="n">
        <v>1.18</v>
      </c>
      <c r="F58" s="23" t="n">
        <v>1.19</v>
      </c>
      <c r="G58" s="23" t="n"/>
      <c r="H58" s="24">
        <f>IF(COUNT(E58:G58)=0,"",AVERAGE(E58:G58))</f>
        <v/>
      </c>
      <c r="I58" s="24">
        <f>IF(H58="","",H58-D58)</f>
        <v/>
      </c>
      <c r="J58" s="24">
        <f>IF(I58="","",ABS(I58))</f>
        <v/>
      </c>
      <c r="K58" s="25">
        <f>IF(I58="","",I58/D58)</f>
        <v/>
      </c>
      <c r="L58" s="26" t="inlineStr">
        <is>
          <t>Wall thickness at mid-length, upper half, away from base junction.</t>
        </is>
      </c>
    </row>
    <row r="59" ht="20.1" customHeight="1" s="38">
      <c r="A59" s="35" t="inlineStr">
        <is>
          <t>Reference</t>
        </is>
      </c>
      <c r="B59" s="14" t="inlineStr">
        <is>
          <t>RB</t>
        </is>
      </c>
      <c r="C59" s="14" t="inlineStr">
        <is>
          <t>X</t>
        </is>
      </c>
      <c r="D59" s="15" t="n">
        <v>20</v>
      </c>
      <c r="E59" s="16" t="n">
        <v>19.94</v>
      </c>
      <c r="F59" s="16" t="n">
        <v>19.99</v>
      </c>
      <c r="G59" s="16" t="n"/>
      <c r="H59" s="17">
        <f>IF(COUNT(E59:G59)=0,"",AVERAGE(E59:G59))</f>
        <v/>
      </c>
      <c r="I59" s="17">
        <f>IF(H59="","",H59-D59)</f>
        <v/>
      </c>
      <c r="J59" s="17">
        <f>IF(I59="","",ABS(I59))</f>
        <v/>
      </c>
      <c r="K59" s="18">
        <f>IF(I59="","",I59/D59)</f>
        <v/>
      </c>
      <c r="L59" s="19" t="inlineStr">
        <is>
          <t>Reference block X dimension.</t>
        </is>
      </c>
    </row>
    <row r="60" ht="20.1" customHeight="1" s="38">
      <c r="A60" s="36" t="inlineStr">
        <is>
          <t>Reference</t>
        </is>
      </c>
      <c r="B60" s="21" t="inlineStr">
        <is>
          <t>RB</t>
        </is>
      </c>
      <c r="C60" s="21" t="inlineStr">
        <is>
          <t>Y</t>
        </is>
      </c>
      <c r="D60" s="22" t="n">
        <v>20</v>
      </c>
      <c r="E60" s="23" t="n">
        <v>20</v>
      </c>
      <c r="F60" s="23" t="n">
        <v>20.01</v>
      </c>
      <c r="G60" s="23" t="n"/>
      <c r="H60" s="24">
        <f>IF(COUNT(E60:G60)=0,"",AVERAGE(E60:G60))</f>
        <v/>
      </c>
      <c r="I60" s="24">
        <f>IF(H60="","",H60-D60)</f>
        <v/>
      </c>
      <c r="J60" s="24">
        <f>IF(I60="","",ABS(I60))</f>
        <v/>
      </c>
      <c r="K60" s="25">
        <f>IF(I60="","",I60/D60)</f>
        <v/>
      </c>
      <c r="L60" s="26" t="inlineStr">
        <is>
          <t>Reference block Y dimension.</t>
        </is>
      </c>
    </row>
    <row r="61" ht="20.1" customHeight="1" s="38">
      <c r="A61" s="36" t="inlineStr">
        <is>
          <t>Reference</t>
        </is>
      </c>
      <c r="B61" s="21" t="inlineStr">
        <is>
          <t>RB</t>
        </is>
      </c>
      <c r="C61" s="21" t="inlineStr">
        <is>
          <t>Z</t>
        </is>
      </c>
      <c r="D61" s="22" t="n">
        <v>10</v>
      </c>
      <c r="E61" s="23" t="n">
        <v>10.03</v>
      </c>
      <c r="F61" s="23" t="n">
        <v>10</v>
      </c>
      <c r="G61" s="23" t="n"/>
      <c r="H61" s="24">
        <f>IF(COUNT(E61:G61)=0,"",AVERAGE(E61:G61))</f>
        <v/>
      </c>
      <c r="I61" s="24">
        <f>IF(H61="","",H61-D61)</f>
        <v/>
      </c>
      <c r="J61" s="24">
        <f>IF(I61="","",ABS(I61))</f>
        <v/>
      </c>
      <c r="K61" s="25">
        <f>IF(I61="","",I61/D61)</f>
        <v/>
      </c>
      <c r="L61" s="26" t="inlineStr">
        <is>
          <t>Base top to reference block top.</t>
        </is>
      </c>
    </row>
    <row r="62" ht="20.1" customHeight="1" s="38" thickBot="1">
      <c r="A62" s="36" t="inlineStr">
        <is>
          <t>Reference</t>
        </is>
      </c>
      <c r="B62" s="21" t="inlineStr">
        <is>
          <t>LB</t>
        </is>
      </c>
      <c r="C62" s="21" t="inlineStr">
        <is>
          <t>X</t>
        </is>
      </c>
      <c r="D62" s="22" t="n">
        <v>40</v>
      </c>
      <c r="E62" s="23" t="n">
        <v>39.86</v>
      </c>
      <c r="F62" s="23" t="n">
        <v>39.9</v>
      </c>
      <c r="G62" s="23" t="n"/>
      <c r="H62" s="24">
        <f>IF(COUNT(E62:G62)=0,"",AVERAGE(E62:G62))</f>
        <v/>
      </c>
      <c r="I62" s="24">
        <f>IF(H62="","",H62-D62)</f>
        <v/>
      </c>
      <c r="J62" s="24">
        <f>IF(I62="","",ABS(I62))</f>
        <v/>
      </c>
      <c r="K62" s="25">
        <f>IF(I62="","",I62/D62)</f>
        <v/>
      </c>
      <c r="L62" s="26" t="inlineStr">
        <is>
          <t>Long-span bar X length across end faces.</t>
        </is>
      </c>
    </row>
    <row r="63" ht="20.1" customHeight="1" s="38">
      <c r="A63" s="33" t="inlineStr">
        <is>
          <t>Z Edge</t>
        </is>
      </c>
      <c r="B63" s="14" t="inlineStr">
        <is>
          <t>Z1</t>
        </is>
      </c>
      <c r="C63" s="14" t="inlineStr">
        <is>
          <t>Height</t>
        </is>
      </c>
      <c r="D63" s="15" t="n">
        <v>1</v>
      </c>
      <c r="E63" s="16" t="n">
        <v>4</v>
      </c>
      <c r="F63" s="16" t="n">
        <v>4</v>
      </c>
      <c r="G63" s="16" t="n"/>
      <c r="H63" s="17">
        <f>IF(COUNT(E63:G63)=0,"",AVERAGE(E63:G63)-$H$15)</f>
        <v/>
      </c>
      <c r="I63" s="17">
        <f>IF(H63="","",H63-D63)</f>
        <v/>
      </c>
      <c r="J63" s="17">
        <f>IF(I63="","",ABS(I63))</f>
        <v/>
      </c>
      <c r="K63" s="18">
        <f>IF(I63="","",I63/D63)</f>
        <v/>
      </c>
      <c r="L63" s="19" t="inlineStr">
        <is>
          <t>Enter TOTAL thickness from coupon underside to pad top; workbook subtracts measured base thickness.</t>
        </is>
      </c>
    </row>
    <row r="64" ht="20.1" customHeight="1" s="38">
      <c r="A64" s="34" t="inlineStr">
        <is>
          <t>Z Edge</t>
        </is>
      </c>
      <c r="B64" s="21" t="inlineStr">
        <is>
          <t>Z2</t>
        </is>
      </c>
      <c r="C64" s="21" t="inlineStr">
        <is>
          <t>Height</t>
        </is>
      </c>
      <c r="D64" s="22" t="n">
        <v>2</v>
      </c>
      <c r="E64" s="23" t="n">
        <v>5</v>
      </c>
      <c r="F64" s="23" t="n">
        <v>5</v>
      </c>
      <c r="G64" s="23" t="n"/>
      <c r="H64" s="24">
        <f>IF(COUNT(E64:G64)=0,"",AVERAGE(E64:G64)-$H$15)</f>
        <v/>
      </c>
      <c r="I64" s="24">
        <f>IF(H64="","",H64-D64)</f>
        <v/>
      </c>
      <c r="J64" s="24">
        <f>IF(I64="","",ABS(I64))</f>
        <v/>
      </c>
      <c r="K64" s="25">
        <f>IF(I64="","",I64/D64)</f>
        <v/>
      </c>
      <c r="L64" s="26" t="inlineStr">
        <is>
          <t>Enter TOTAL thickness from coupon underside to pad top; workbook subtracts measured base thickness.</t>
        </is>
      </c>
    </row>
    <row r="65" ht="20.1" customHeight="1" s="38">
      <c r="A65" s="34" t="inlineStr">
        <is>
          <t>Z Edge</t>
        </is>
      </c>
      <c r="B65" s="21" t="inlineStr">
        <is>
          <t>Z4</t>
        </is>
      </c>
      <c r="C65" s="21" t="inlineStr">
        <is>
          <t>Height</t>
        </is>
      </c>
      <c r="D65" s="22" t="n">
        <v>4</v>
      </c>
      <c r="E65" s="23" t="n">
        <v>6.99</v>
      </c>
      <c r="F65" s="23" t="n">
        <v>7</v>
      </c>
      <c r="G65" s="23" t="n"/>
      <c r="H65" s="24">
        <f>IF(COUNT(E65:G65)=0,"",AVERAGE(E65:G65)-$H$15)</f>
        <v/>
      </c>
      <c r="I65" s="24">
        <f>IF(H65="","",H65-D65)</f>
        <v/>
      </c>
      <c r="J65" s="24">
        <f>IF(I65="","",ABS(I65))</f>
        <v/>
      </c>
      <c r="K65" s="25">
        <f>IF(I65="","",I65/D65)</f>
        <v/>
      </c>
      <c r="L65" s="26" t="inlineStr">
        <is>
          <t>Enter TOTAL thickness from coupon underside to pad top; workbook subtracts measured base thickness.</t>
        </is>
      </c>
    </row>
    <row r="66" ht="20.1" customHeight="1" s="38">
      <c r="A66" s="34" t="inlineStr">
        <is>
          <t>Z Edge</t>
        </is>
      </c>
      <c r="B66" s="21" t="inlineStr">
        <is>
          <t>Z6</t>
        </is>
      </c>
      <c r="C66" s="21" t="inlineStr">
        <is>
          <t>Height</t>
        </is>
      </c>
      <c r="D66" s="22" t="n">
        <v>6</v>
      </c>
      <c r="E66" s="23" t="n">
        <v>8.98</v>
      </c>
      <c r="F66" s="23" t="n">
        <v>9</v>
      </c>
      <c r="G66" s="23" t="n"/>
      <c r="H66" s="24">
        <f>IF(COUNT(E66:G66)=0,"",AVERAGE(E66:G66)-$H$15)</f>
        <v/>
      </c>
      <c r="I66" s="24">
        <f>IF(H66="","",H66-D66)</f>
        <v/>
      </c>
      <c r="J66" s="24">
        <f>IF(I66="","",ABS(I66))</f>
        <v/>
      </c>
      <c r="K66" s="25">
        <f>IF(I66="","",I66/D66)</f>
        <v/>
      </c>
      <c r="L66" s="26" t="inlineStr">
        <is>
          <t>Enter TOTAL thickness from coupon underside to pad top; workbook subtracts measured base thickness.</t>
        </is>
      </c>
    </row>
    <row r="67" ht="20.1" customHeight="1" s="38" thickBot="1">
      <c r="A67" s="34" t="inlineStr">
        <is>
          <t>Z Edge</t>
        </is>
      </c>
      <c r="B67" s="21" t="inlineStr">
        <is>
          <t>Z10</t>
        </is>
      </c>
      <c r="C67" s="21" t="inlineStr">
        <is>
          <t>Height</t>
        </is>
      </c>
      <c r="D67" s="22" t="n">
        <v>10</v>
      </c>
      <c r="E67" s="23" t="n">
        <v>12.98</v>
      </c>
      <c r="F67" s="23" t="n">
        <v>12.99</v>
      </c>
      <c r="G67" s="23" t="n"/>
      <c r="H67" s="24">
        <f>IF(COUNT(E67:G67)=0,"",AVERAGE(E67:G67)-$H$15)</f>
        <v/>
      </c>
      <c r="I67" s="24">
        <f>IF(H67="","",H67-D67)</f>
        <v/>
      </c>
      <c r="J67" s="24">
        <f>IF(I67="","",ABS(I67))</f>
        <v/>
      </c>
      <c r="K67" s="25">
        <f>IF(I67="","",I67/D67)</f>
        <v/>
      </c>
      <c r="L67" s="26" t="inlineStr">
        <is>
          <t>Enter TOTAL thickness from coupon underside to pad top; workbook subtracts measured base thickness.</t>
        </is>
      </c>
    </row>
    <row r="68" ht="20.1" customHeight="1" s="38">
      <c r="A68" s="27" t="inlineStr">
        <is>
          <t>Round boss</t>
        </is>
      </c>
      <c r="B68" s="14" t="inlineStr">
        <is>
          <t>R20</t>
        </is>
      </c>
      <c r="C68" s="14" t="inlineStr">
        <is>
          <t>X</t>
        </is>
      </c>
      <c r="D68" s="15" t="n">
        <v>20</v>
      </c>
      <c r="E68" s="16" t="n">
        <v>19.81</v>
      </c>
      <c r="F68" s="16" t="n">
        <v>19.83</v>
      </c>
      <c r="G68" s="16" t="n"/>
      <c r="H68" s="17">
        <f>IF(COUNT(E68:G68)=0,"",AVERAGE(E68:G68))</f>
        <v/>
      </c>
      <c r="I68" s="17">
        <f>IF(H68="","",H68-D68)</f>
        <v/>
      </c>
      <c r="J68" s="17">
        <f>IF(I68="","",ABS(I68))</f>
        <v/>
      </c>
      <c r="K68" s="18">
        <f>IF(I68="","",I68/D68)</f>
        <v/>
      </c>
      <c r="L68" s="19" t="inlineStr">
        <is>
          <t>Diameter at MID plane: 5.0 mm above base top, printer X direction.</t>
        </is>
      </c>
    </row>
    <row r="69" ht="20.1" customHeight="1" s="38" thickBot="1">
      <c r="A69" s="28" t="inlineStr">
        <is>
          <t>Round boss</t>
        </is>
      </c>
      <c r="B69" s="21" t="inlineStr">
        <is>
          <t>R20</t>
        </is>
      </c>
      <c r="C69" s="21" t="inlineStr">
        <is>
          <t>Y</t>
        </is>
      </c>
      <c r="D69" s="22" t="n">
        <v>20</v>
      </c>
      <c r="E69" s="23" t="n">
        <v>19.86</v>
      </c>
      <c r="F69" s="23" t="n">
        <v>19.9</v>
      </c>
      <c r="G69" s="23" t="n"/>
      <c r="H69" s="24">
        <f>IF(COUNT(E69:G69)=0,"",AVERAGE(E69:G69))</f>
        <v/>
      </c>
      <c r="I69" s="24">
        <f>IF(H69="","",H69-D69)</f>
        <v/>
      </c>
      <c r="J69" s="24">
        <f>IF(I69="","",ABS(I69))</f>
        <v/>
      </c>
      <c r="K69" s="25">
        <f>IF(I69="","",I69/D69)</f>
        <v/>
      </c>
      <c r="L69" s="26" t="inlineStr">
        <is>
          <t>Diameter at MID plane: 5.0 mm above base top, printer Y direction.</t>
        </is>
      </c>
    </row>
    <row r="70" ht="20.1" customHeight="1" s="38">
      <c r="A70" s="13" t="inlineStr">
        <is>
          <t>Profile cylinder</t>
        </is>
      </c>
      <c r="B70" s="14" t="inlineStr">
        <is>
          <t>C12 LOWER</t>
        </is>
      </c>
      <c r="C70" s="14" t="inlineStr">
        <is>
          <t>X</t>
        </is>
      </c>
      <c r="D70" s="15" t="n">
        <v>12</v>
      </c>
      <c r="E70" s="16" t="n">
        <v>11.84</v>
      </c>
      <c r="F70" s="16" t="n">
        <v>11.85</v>
      </c>
      <c r="G70" s="16" t="n"/>
      <c r="H70" s="17">
        <f>IF(COUNT(E70:G70)=0,"",AVERAGE(E70:G70))</f>
        <v/>
      </c>
      <c r="I70" s="17">
        <f>IF(H70="","",H70-D70)</f>
        <v/>
      </c>
      <c r="J70" s="17">
        <f>IF(I70="","",ABS(I70))</f>
        <v/>
      </c>
      <c r="K70" s="18">
        <f>IF(I70="","",I70/D70)</f>
        <v/>
      </c>
      <c r="L70" s="19" t="inlineStr">
        <is>
          <t>Diameter at LOWER plane: 3 mm above base top, printer X direction.</t>
        </is>
      </c>
    </row>
    <row r="71" ht="20.1" customHeight="1" s="38">
      <c r="A71" s="20" t="inlineStr">
        <is>
          <t>Profile cylinder</t>
        </is>
      </c>
      <c r="B71" s="21" t="inlineStr">
        <is>
          <t>C12 LOWER</t>
        </is>
      </c>
      <c r="C71" s="21" t="inlineStr">
        <is>
          <t>Y</t>
        </is>
      </c>
      <c r="D71" s="22" t="n">
        <v>12</v>
      </c>
      <c r="E71" s="23" t="n">
        <v>11.87</v>
      </c>
      <c r="F71" s="23" t="n">
        <v>11.87</v>
      </c>
      <c r="G71" s="23" t="n"/>
      <c r="H71" s="24">
        <f>IF(COUNT(E71:G71)=0,"",AVERAGE(E71:G71))</f>
        <v/>
      </c>
      <c r="I71" s="24">
        <f>IF(H71="","",H71-D71)</f>
        <v/>
      </c>
      <c r="J71" s="24">
        <f>IF(I71="","",ABS(I71))</f>
        <v/>
      </c>
      <c r="K71" s="25">
        <f>IF(I71="","",I71/D71)</f>
        <v/>
      </c>
      <c r="L71" s="26" t="inlineStr">
        <is>
          <t>Diameter at LOWER plane: 3 mm above base top, printer Y direction.</t>
        </is>
      </c>
    </row>
    <row r="72" ht="20.1" customHeight="1" s="38">
      <c r="A72" s="20" t="inlineStr">
        <is>
          <t>Profile cylinder</t>
        </is>
      </c>
      <c r="B72" s="21" t="inlineStr">
        <is>
          <t>C12 MID</t>
        </is>
      </c>
      <c r="C72" s="21" t="inlineStr">
        <is>
          <t>X</t>
        </is>
      </c>
      <c r="D72" s="22" t="n">
        <v>12</v>
      </c>
      <c r="E72" s="23" t="n">
        <v>11.84</v>
      </c>
      <c r="F72" s="23" t="n">
        <v>11.85</v>
      </c>
      <c r="G72" s="23" t="n"/>
      <c r="H72" s="24">
        <f>IF(COUNT(E72:G72)=0,"",AVERAGE(E72:G72))</f>
        <v/>
      </c>
      <c r="I72" s="24">
        <f>IF(H72="","",H72-D72)</f>
        <v/>
      </c>
      <c r="J72" s="24">
        <f>IF(I72="","",ABS(I72))</f>
        <v/>
      </c>
      <c r="K72" s="25">
        <f>IF(I72="","",I72/D72)</f>
        <v/>
      </c>
      <c r="L72" s="26" t="inlineStr">
        <is>
          <t>Diameter at MID plane: 7.5 mm above base top, printer X direction.</t>
        </is>
      </c>
    </row>
    <row r="73" ht="20.1" customHeight="1" s="38">
      <c r="A73" s="20" t="inlineStr">
        <is>
          <t>Profile cylinder</t>
        </is>
      </c>
      <c r="B73" s="21" t="inlineStr">
        <is>
          <t>C12 MID</t>
        </is>
      </c>
      <c r="C73" s="21" t="inlineStr">
        <is>
          <t>Y</t>
        </is>
      </c>
      <c r="D73" s="22" t="n">
        <v>12</v>
      </c>
      <c r="E73" s="23" t="n">
        <v>11.87</v>
      </c>
      <c r="F73" s="23" t="n">
        <v>11.87</v>
      </c>
      <c r="G73" s="23" t="n"/>
      <c r="H73" s="24">
        <f>IF(COUNT(E73:G73)=0,"",AVERAGE(E73:G73))</f>
        <v/>
      </c>
      <c r="I73" s="24">
        <f>IF(H73="","",H73-D73)</f>
        <v/>
      </c>
      <c r="J73" s="24">
        <f>IF(I73="","",ABS(I73))</f>
        <v/>
      </c>
      <c r="K73" s="25">
        <f>IF(I73="","",I73/D73)</f>
        <v/>
      </c>
      <c r="L73" s="26" t="inlineStr">
        <is>
          <t>Diameter at MID plane: 7.5 mm above base top, printer Y direction.</t>
        </is>
      </c>
    </row>
    <row r="74" ht="20.1" customHeight="1" s="38">
      <c r="A74" s="20" t="inlineStr">
        <is>
          <t>Profile cylinder</t>
        </is>
      </c>
      <c r="B74" s="21" t="inlineStr">
        <is>
          <t>C12 UPPER</t>
        </is>
      </c>
      <c r="C74" s="21" t="inlineStr">
        <is>
          <t>X</t>
        </is>
      </c>
      <c r="D74" s="22" t="n">
        <v>12</v>
      </c>
      <c r="E74" s="23" t="n">
        <v>11.87</v>
      </c>
      <c r="F74" s="23" t="n">
        <v>11.88</v>
      </c>
      <c r="G74" s="23" t="n"/>
      <c r="H74" s="24">
        <f>IF(COUNT(E74:G74)=0,"",AVERAGE(E74:G74))</f>
        <v/>
      </c>
      <c r="I74" s="24">
        <f>IF(H74="","",H74-D74)</f>
        <v/>
      </c>
      <c r="J74" s="24">
        <f>IF(I74="","",ABS(I74))</f>
        <v/>
      </c>
      <c r="K74" s="25">
        <f>IF(I74="","",I74/D74)</f>
        <v/>
      </c>
      <c r="L74" s="26" t="inlineStr">
        <is>
          <t>Diameter at UPPER plane: 12 mm above base top, printer X direction.</t>
        </is>
      </c>
    </row>
    <row r="75" ht="20.1" customHeight="1" s="38">
      <c r="A75" s="20" t="inlineStr">
        <is>
          <t>Profile cylinder</t>
        </is>
      </c>
      <c r="B75" s="21" t="inlineStr">
        <is>
          <t>C12 UPPER</t>
        </is>
      </c>
      <c r="C75" s="21" t="inlineStr">
        <is>
          <t>Y</t>
        </is>
      </c>
      <c r="D75" s="22" t="n">
        <v>12</v>
      </c>
      <c r="E75" s="23" t="n">
        <v>11.97</v>
      </c>
      <c r="F75" s="23" t="n">
        <v>11.96</v>
      </c>
      <c r="G75" s="23" t="n"/>
      <c r="H75" s="24">
        <f>IF(COUNT(E75:G75)=0,"",AVERAGE(E75:G75))</f>
        <v/>
      </c>
      <c r="I75" s="24">
        <f>IF(H75="","",H75-D75)</f>
        <v/>
      </c>
      <c r="J75" s="24">
        <f>IF(I75="","",ABS(I75))</f>
        <v/>
      </c>
      <c r="K75" s="25">
        <f>IF(I75="","",I75/D75)</f>
        <v/>
      </c>
      <c r="L75" s="26" t="inlineStr">
        <is>
          <t>Diameter at UPPER plane: 12 mm above base top, printer Y direction.</t>
        </is>
      </c>
    </row>
  </sheetData>
  <autoFilter ref="A12:L75"/>
  <mergeCells count="3">
    <mergeCell ref="A1:L1"/>
    <mergeCell ref="A2:L2"/>
    <mergeCell ref="A10:L10"/>
  </mergeCells>
  <conditionalFormatting sqref="J13:J75">
    <cfRule type="colorScale" priority="1">
      <colorScale>
        <cfvo type="num" val="0"/>
        <cfvo type="num" val="0.15"/>
        <cfvo type="num" val="0.4"/>
        <color rgb="FF63BE7B"/>
        <color rgb="FFFFEB84"/>
        <color rgb="FFF8696B"/>
      </colorScale>
    </cfRule>
  </conditionalFormatting>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2"/>
  <sheetViews>
    <sheetView showGridLines="0" workbookViewId="0">
      <selection activeCell="A1" sqref="A1"/>
    </sheetView>
  </sheetViews>
  <sheetFormatPr baseColWidth="8" defaultRowHeight="15"/>
  <cols>
    <col width="24" customWidth="1" style="38" min="1" max="1"/>
    <col width="21" customWidth="1" style="38" min="2" max="6"/>
  </cols>
  <sheetData>
    <row r="1" ht="21" customHeight="1" s="38">
      <c r="A1" s="37" t="inlineStr">
        <is>
          <t>PQ-01 v1.2 Workbook Instructions</t>
        </is>
      </c>
    </row>
    <row r="3" ht="39.95" customHeight="1" s="38">
      <c r="A3" s="1" t="inlineStr">
        <is>
          <t>Purpose</t>
        </is>
      </c>
      <c r="B3" s="42" t="inlineStr">
        <is>
          <t>Record repeatable dimensional measurements from PQ-01 v1.2 and compare the X1C 0.4 mm and H2D 0.4 mm baseline configurations.</t>
        </is>
      </c>
    </row>
    <row r="4" ht="39.95" customHeight="1" s="38">
      <c r="A4" s="1" t="inlineStr">
        <is>
          <t>Blue cells</t>
        </is>
      </c>
      <c r="B4" s="42" t="inlineStr">
        <is>
          <t>User-entered metadata and measurements.</t>
        </is>
      </c>
    </row>
    <row r="5" ht="39.95" customHeight="1" s="38">
      <c r="A5" s="1" t="inlineStr">
        <is>
          <t>Repeat readings</t>
        </is>
      </c>
      <c r="B5" s="42" t="inlineStr">
        <is>
          <t>Reading 1/2/3 are independent reseatings at the same prescribed measurement plane; they are not top/mid/bottom readings.</t>
        </is>
      </c>
    </row>
    <row r="6" ht="39.95" customHeight="1" s="38">
      <c r="A6" s="1" t="inlineStr">
        <is>
          <t>Standard pins</t>
        </is>
      </c>
      <c r="B6" s="42" t="inlineStr">
        <is>
          <t>P2-P10 are 10 mm high. Measure X and Y at the MID plane, 5.0 mm above the base top.</t>
        </is>
      </c>
    </row>
    <row r="7" ht="39.95" customHeight="1" s="38">
      <c r="A7" s="1" t="inlineStr">
        <is>
          <t>Round boss</t>
        </is>
      </c>
      <c r="B7" s="42" t="inlineStr">
        <is>
          <t>R20 is 10 mm high. Measure X and Y at the MID plane, 5.0 mm above the base top.</t>
        </is>
      </c>
    </row>
    <row r="8" ht="39.95" customHeight="1" s="38">
      <c r="A8" s="1" t="inlineStr">
        <is>
          <t>Profile cylinder</t>
        </is>
      </c>
      <c r="B8" s="42" t="inlineStr">
        <is>
          <t>C12 is a nominal 12 mm x 15 mm cylinder. Measure X/Y at LOWER 3.0 mm, MID 7.5 mm and UPPER 12.0 mm above the base top.</t>
        </is>
      </c>
    </row>
    <row r="9" ht="39.95" customHeight="1" s="38">
      <c r="A9" s="1" t="inlineStr">
        <is>
          <t>Small holes</t>
        </is>
      </c>
      <c r="B9" s="42" t="inlineStr">
        <is>
          <t>H2-H3.5 measurements with standard caliper internal jaws are indicative. Gauge pins are preferred where traceable bore measurement is required.</t>
        </is>
      </c>
    </row>
    <row r="10" ht="39.95" customHeight="1" s="38">
      <c r="A10" s="1" t="inlineStr">
        <is>
          <t>Z edge pads</t>
        </is>
      </c>
      <c r="B10" s="42" t="inlineStr">
        <is>
          <t>Enter total thickness from coupon underside to pad top. Workbook subtracts measured base thickness.</t>
        </is>
      </c>
    </row>
    <row r="11" ht="39.95" customHeight="1" s="38">
      <c r="A11" s="1" t="inlineStr">
        <is>
          <t>Error</t>
        </is>
      </c>
      <c r="B11" s="42" t="inlineStr">
        <is>
          <t>Mean measured minus nominal. Negative = undersize; positive = oversize.</t>
        </is>
      </c>
    </row>
    <row r="12" ht="39.95" customHeight="1" s="38">
      <c r="A12" s="1" t="inlineStr">
        <is>
          <t>Comparison summary</t>
        </is>
      </c>
      <c r="B12" s="42" t="inlineStr">
        <is>
          <t>Use group MAE together with C12 axial variation to distinguish general scale error from geometry- and height-dependent process behaviour.</t>
        </is>
      </c>
    </row>
  </sheetData>
  <mergeCells count="11">
    <mergeCell ref="B4:F4"/>
    <mergeCell ref="B12:F12"/>
    <mergeCell ref="B7:F7"/>
    <mergeCell ref="B6:F6"/>
    <mergeCell ref="B10:F10"/>
    <mergeCell ref="A1:F1"/>
    <mergeCell ref="B11:F11"/>
    <mergeCell ref="B3:F3"/>
    <mergeCell ref="B5:F5"/>
    <mergeCell ref="B8:F8"/>
    <mergeCell ref="B9:F9"/>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2026-10-20T17:57:01Z</dcterms:created>
  <dcterms:modified xmlns:dcterms="http://purl.org/dc/terms/" xmlns:xsi="http://www.w3.org/2001/XMLSchema-instance" xsi:type="dcterms:W3CDTF">2026-10-21T16:54:04Z</dcterms:modified>
  <cp:lastModifiedBy>Dan Burrell</cp:lastModifiedBy>
</cp:coreProperties>
</file>